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Z:\ZAVRŠNI 2025 RADNO\Financijski izvještaji\020 91 Ured komisije za odnose s vjerskim zajednicama\"/>
    </mc:Choice>
  </mc:AlternateContent>
  <xr:revisionPtr revIDLastSave="0" documentId="13_ncr:1_{AC0F3A19-8610-4856-9F9A-8E360B14182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c r="H340" i="9"/>
  <c r="G340" i="9"/>
  <c r="E340" i="9" s="1"/>
  <c r="F340" i="9"/>
  <c r="B340" i="9"/>
  <c r="F339" i="9"/>
  <c r="F338" i="9"/>
  <c r="G337" i="9"/>
  <c r="F337" i="9"/>
  <c r="F336" i="9"/>
  <c r="H335" i="9"/>
  <c r="G335" i="9"/>
  <c r="F335" i="9"/>
  <c r="E335" i="9"/>
  <c r="B335" i="9" s="1"/>
  <c r="F334" i="9"/>
  <c r="H333" i="9"/>
  <c r="G333" i="9"/>
  <c r="E333" i="9" s="1"/>
  <c r="B333" i="9" s="1"/>
  <c r="F333" i="9"/>
  <c r="H332" i="9"/>
  <c r="G332" i="9"/>
  <c r="F332" i="9"/>
  <c r="E332" i="9"/>
  <c r="H331" i="9"/>
  <c r="G331" i="9"/>
  <c r="F331" i="9"/>
  <c r="E331" i="9"/>
  <c r="B331" i="9" s="1"/>
  <c r="H330" i="9"/>
  <c r="E330" i="9" s="1"/>
  <c r="G330" i="9"/>
  <c r="F330" i="9"/>
  <c r="B330" i="9" s="1"/>
  <c r="H329" i="9"/>
  <c r="G329" i="9"/>
  <c r="F329" i="9"/>
  <c r="H328" i="9"/>
  <c r="G328" i="9"/>
  <c r="E328" i="9" s="1"/>
  <c r="F328" i="9"/>
  <c r="B328" i="9"/>
  <c r="H327" i="9"/>
  <c r="G327" i="9"/>
  <c r="F327" i="9"/>
  <c r="H326" i="9"/>
  <c r="G326" i="9"/>
  <c r="E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G318" i="9"/>
  <c r="F318" i="9"/>
  <c r="B318" i="9"/>
  <c r="H317" i="9"/>
  <c r="G317" i="9"/>
  <c r="F317" i="9"/>
  <c r="H316" i="9"/>
  <c r="F316" i="9"/>
  <c r="G315" i="9"/>
  <c r="E315" i="9" s="1"/>
  <c r="F315" i="9"/>
  <c r="F314" i="9"/>
  <c r="H313" i="9"/>
  <c r="G313" i="9"/>
  <c r="E313" i="9" s="1"/>
  <c r="B313" i="9" s="1"/>
  <c r="F313" i="9"/>
  <c r="H312" i="9"/>
  <c r="G312" i="9"/>
  <c r="F312" i="9"/>
  <c r="H311" i="9"/>
  <c r="G311" i="9"/>
  <c r="E311" i="9" s="1"/>
  <c r="B311" i="9" s="1"/>
  <c r="F311" i="9"/>
  <c r="H310" i="9"/>
  <c r="G310" i="9"/>
  <c r="E310" i="9" s="1"/>
  <c r="B310" i="9" s="1"/>
  <c r="F310" i="9"/>
  <c r="G309" i="9"/>
  <c r="F309" i="9"/>
  <c r="H308" i="9"/>
  <c r="E308" i="9" s="1"/>
  <c r="B308" i="9" s="1"/>
  <c r="F308" i="9"/>
  <c r="H307" i="9"/>
  <c r="G307" i="9"/>
  <c r="F307" i="9"/>
  <c r="F306" i="9"/>
  <c r="H305" i="9"/>
  <c r="G305" i="9"/>
  <c r="E305" i="9" s="1"/>
  <c r="F305" i="9"/>
  <c r="H304" i="9"/>
  <c r="G304" i="9"/>
  <c r="F304" i="9"/>
  <c r="E304" i="9"/>
  <c r="H303" i="9"/>
  <c r="G303" i="9"/>
  <c r="F303" i="9"/>
  <c r="E303" i="9"/>
  <c r="B303" i="9" s="1"/>
  <c r="F302" i="9"/>
  <c r="G301" i="9"/>
  <c r="E301" i="9" s="1"/>
  <c r="B301" i="9" s="1"/>
  <c r="F301" i="9"/>
  <c r="G300" i="9"/>
  <c r="E300" i="9" s="1"/>
  <c r="B300" i="9" s="1"/>
  <c r="F300" i="9"/>
  <c r="F299" i="9"/>
  <c r="F297" i="9"/>
  <c r="L296" i="9"/>
  <c r="F296" i="9" s="1"/>
  <c r="H296" i="9"/>
  <c r="F295" i="9"/>
  <c r="I294" i="9"/>
  <c r="H294" i="9"/>
  <c r="F294" i="9"/>
  <c r="E293" i="9"/>
  <c r="M292" i="9"/>
  <c r="L292" i="9"/>
  <c r="F292" i="9" s="1"/>
  <c r="E292" i="9"/>
  <c r="B292" i="9" s="1"/>
  <c r="M291" i="9"/>
  <c r="L291" i="9"/>
  <c r="F291" i="9" s="1"/>
  <c r="B291" i="9" s="1"/>
  <c r="E291" i="9"/>
  <c r="M290" i="9"/>
  <c r="L290" i="9"/>
  <c r="F290" i="9" s="1"/>
  <c r="E290" i="9"/>
  <c r="B290" i="9" s="1"/>
  <c r="M289" i="9"/>
  <c r="L289" i="9"/>
  <c r="F289" i="9" s="1"/>
  <c r="E289" i="9"/>
  <c r="B289" i="9" s="1"/>
  <c r="M288" i="9"/>
  <c r="L288" i="9"/>
  <c r="F288" i="9" s="1"/>
  <c r="E288" i="9"/>
  <c r="M287" i="9"/>
  <c r="F287" i="9" s="1"/>
  <c r="L287" i="9"/>
  <c r="E287" i="9"/>
  <c r="M286" i="9"/>
  <c r="L286" i="9"/>
  <c r="F286" i="9"/>
  <c r="E286" i="9"/>
  <c r="B286" i="9" s="1"/>
  <c r="M285" i="9"/>
  <c r="L285" i="9"/>
  <c r="F285" i="9"/>
  <c r="E285" i="9"/>
  <c r="B285" i="9"/>
  <c r="M284" i="9"/>
  <c r="L284" i="9"/>
  <c r="E284" i="9"/>
  <c r="M283" i="9"/>
  <c r="F283" i="9" s="1"/>
  <c r="B283" i="9" s="1"/>
  <c r="L283" i="9"/>
  <c r="E283" i="9"/>
  <c r="M282" i="9"/>
  <c r="L282" i="9"/>
  <c r="F282" i="9" s="1"/>
  <c r="E282" i="9"/>
  <c r="M281" i="9"/>
  <c r="L281" i="9"/>
  <c r="F281" i="9"/>
  <c r="B281" i="9" s="1"/>
  <c r="E281" i="9"/>
  <c r="M280" i="9"/>
  <c r="L280" i="9"/>
  <c r="F280" i="9" s="1"/>
  <c r="B280" i="9" s="1"/>
  <c r="E280" i="9"/>
  <c r="M279" i="9"/>
  <c r="L279" i="9"/>
  <c r="F279" i="9" s="1"/>
  <c r="B279" i="9" s="1"/>
  <c r="E279" i="9"/>
  <c r="M278" i="9"/>
  <c r="L278" i="9"/>
  <c r="F278" i="9" s="1"/>
  <c r="E278" i="9"/>
  <c r="M277" i="9"/>
  <c r="L277" i="9"/>
  <c r="F277" i="9" s="1"/>
  <c r="E277" i="9"/>
  <c r="M276" i="9"/>
  <c r="L276" i="9"/>
  <c r="F276" i="9" s="1"/>
  <c r="E276" i="9"/>
  <c r="B276" i="9" s="1"/>
  <c r="M275" i="9"/>
  <c r="F275" i="9" s="1"/>
  <c r="L275" i="9"/>
  <c r="E275" i="9"/>
  <c r="B275" i="9" s="1"/>
  <c r="M274" i="9"/>
  <c r="L274" i="9"/>
  <c r="F274" i="9"/>
  <c r="E274" i="9"/>
  <c r="B274" i="9" s="1"/>
  <c r="M273" i="9"/>
  <c r="L273" i="9"/>
  <c r="F273" i="9"/>
  <c r="E273" i="9"/>
  <c r="B273" i="9"/>
  <c r="M272" i="9"/>
  <c r="L272" i="9"/>
  <c r="E272" i="9"/>
  <c r="M271" i="9"/>
  <c r="F271" i="9" s="1"/>
  <c r="B271" i="9" s="1"/>
  <c r="L271" i="9"/>
  <c r="E271" i="9"/>
  <c r="M270" i="9"/>
  <c r="L270" i="9"/>
  <c r="F270" i="9"/>
  <c r="E270" i="9"/>
  <c r="B270" i="9" s="1"/>
  <c r="M269" i="9"/>
  <c r="L269" i="9"/>
  <c r="F269" i="9"/>
  <c r="B269" i="9" s="1"/>
  <c r="E269" i="9"/>
  <c r="M268" i="9"/>
  <c r="L268" i="9"/>
  <c r="F268" i="9" s="1"/>
  <c r="E268" i="9"/>
  <c r="B268" i="9"/>
  <c r="M267" i="9"/>
  <c r="L267" i="9"/>
  <c r="F267" i="9" s="1"/>
  <c r="E267" i="9"/>
  <c r="B267" i="9"/>
  <c r="M266" i="9"/>
  <c r="L266" i="9"/>
  <c r="F266" i="9" s="1"/>
  <c r="E266" i="9"/>
  <c r="M265" i="9"/>
  <c r="L265" i="9"/>
  <c r="F265" i="9" s="1"/>
  <c r="E265" i="9"/>
  <c r="M264" i="9"/>
  <c r="L264" i="9"/>
  <c r="F264" i="9" s="1"/>
  <c r="E264" i="9"/>
  <c r="B264" i="9" s="1"/>
  <c r="M263" i="9"/>
  <c r="L263" i="9"/>
  <c r="F263" i="9"/>
  <c r="E263" i="9"/>
  <c r="B263" i="9" s="1"/>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E256" i="9"/>
  <c r="B256" i="9"/>
  <c r="M255" i="9"/>
  <c r="L255" i="9"/>
  <c r="F255" i="9" s="1"/>
  <c r="E255" i="9"/>
  <c r="B255" i="9"/>
  <c r="M254" i="9"/>
  <c r="L254" i="9"/>
  <c r="F254" i="9" s="1"/>
  <c r="E254" i="9"/>
  <c r="B254" i="9" s="1"/>
  <c r="M253" i="9"/>
  <c r="L253" i="9"/>
  <c r="E253" i="9"/>
  <c r="M252" i="9"/>
  <c r="L252" i="9"/>
  <c r="F252" i="9" s="1"/>
  <c r="E252" i="9"/>
  <c r="M251" i="9"/>
  <c r="L251" i="9"/>
  <c r="F251" i="9"/>
  <c r="E251" i="9"/>
  <c r="M250" i="9"/>
  <c r="L250" i="9"/>
  <c r="F250" i="9"/>
  <c r="E250" i="9"/>
  <c r="B250" i="9" s="1"/>
  <c r="M249" i="9"/>
  <c r="L249" i="9"/>
  <c r="F249" i="9"/>
  <c r="B249" i="9" s="1"/>
  <c r="E249" i="9"/>
  <c r="M248" i="9"/>
  <c r="L248" i="9"/>
  <c r="E248" i="9"/>
  <c r="M247" i="9"/>
  <c r="F247" i="9" s="1"/>
  <c r="B247" i="9" s="1"/>
  <c r="L247" i="9"/>
  <c r="E247" i="9"/>
  <c r="M246" i="9"/>
  <c r="L246" i="9"/>
  <c r="F246" i="9" s="1"/>
  <c r="E246" i="9"/>
  <c r="M245" i="9"/>
  <c r="L245" i="9"/>
  <c r="F245" i="9"/>
  <c r="B245" i="9" s="1"/>
  <c r="E245" i="9"/>
  <c r="M244" i="9"/>
  <c r="L244" i="9"/>
  <c r="F244" i="9" s="1"/>
  <c r="E244" i="9"/>
  <c r="B244" i="9" s="1"/>
  <c r="M243" i="9"/>
  <c r="L243" i="9"/>
  <c r="F243" i="9" s="1"/>
  <c r="B243" i="9" s="1"/>
  <c r="E243" i="9"/>
  <c r="M242" i="9"/>
  <c r="L242" i="9"/>
  <c r="F242" i="9" s="1"/>
  <c r="E242" i="9"/>
  <c r="B242" i="9" s="1"/>
  <c r="M241" i="9"/>
  <c r="L241" i="9"/>
  <c r="F241" i="9" s="1"/>
  <c r="E241" i="9"/>
  <c r="B241" i="9" s="1"/>
  <c r="M240" i="9"/>
  <c r="L240" i="9"/>
  <c r="F240" i="9" s="1"/>
  <c r="E240" i="9"/>
  <c r="M239" i="9"/>
  <c r="F239" i="9" s="1"/>
  <c r="L239" i="9"/>
  <c r="E239" i="9"/>
  <c r="M238" i="9"/>
  <c r="L238" i="9"/>
  <c r="F238" i="9"/>
  <c r="E238" i="9"/>
  <c r="B238" i="9" s="1"/>
  <c r="M237" i="9"/>
  <c r="L237" i="9"/>
  <c r="F237" i="9"/>
  <c r="E237" i="9"/>
  <c r="B237" i="9"/>
  <c r="M236" i="9"/>
  <c r="L236" i="9"/>
  <c r="E236" i="9"/>
  <c r="M235" i="9"/>
  <c r="F235" i="9" s="1"/>
  <c r="B235" i="9" s="1"/>
  <c r="L235" i="9"/>
  <c r="E235" i="9"/>
  <c r="M234" i="9"/>
  <c r="L234" i="9"/>
  <c r="F234" i="9" s="1"/>
  <c r="E234" i="9"/>
  <c r="M233" i="9"/>
  <c r="L233" i="9"/>
  <c r="F233" i="9"/>
  <c r="B233" i="9" s="1"/>
  <c r="E233" i="9"/>
  <c r="M232" i="9"/>
  <c r="L232" i="9"/>
  <c r="F232" i="9" s="1"/>
  <c r="B232" i="9" s="1"/>
  <c r="E232" i="9"/>
  <c r="M231" i="9"/>
  <c r="L231" i="9"/>
  <c r="F231" i="9" s="1"/>
  <c r="B231" i="9" s="1"/>
  <c r="E231" i="9"/>
  <c r="M230" i="9"/>
  <c r="L230" i="9"/>
  <c r="F230" i="9" s="1"/>
  <c r="E230" i="9"/>
  <c r="M229" i="9"/>
  <c r="L229" i="9"/>
  <c r="F229" i="9" s="1"/>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F172" i="9"/>
  <c r="H171" i="9"/>
  <c r="G171" i="9"/>
  <c r="E171" i="9" s="1"/>
  <c r="B171" i="9" s="1"/>
  <c r="F171" i="9"/>
  <c r="H170" i="9"/>
  <c r="G170" i="9"/>
  <c r="F170" i="9"/>
  <c r="B170" i="9" s="1"/>
  <c r="E170" i="9"/>
  <c r="H169" i="9"/>
  <c r="G169" i="9"/>
  <c r="E169" i="9" s="1"/>
  <c r="B169" i="9" s="1"/>
  <c r="F169" i="9"/>
  <c r="H168" i="9"/>
  <c r="E168" i="9" s="1"/>
  <c r="G168" i="9"/>
  <c r="F168" i="9"/>
  <c r="B168" i="9"/>
  <c r="H167" i="9"/>
  <c r="G167" i="9"/>
  <c r="F167" i="9"/>
  <c r="E167" i="9"/>
  <c r="B167" i="9" s="1"/>
  <c r="H166" i="9"/>
  <c r="G166" i="9"/>
  <c r="F166" i="9"/>
  <c r="H165" i="9"/>
  <c r="G165" i="9"/>
  <c r="E165" i="9" s="1"/>
  <c r="B165" i="9" s="1"/>
  <c r="F165" i="9"/>
  <c r="H164" i="9"/>
  <c r="G164" i="9"/>
  <c r="F164" i="9"/>
  <c r="E164" i="9"/>
  <c r="H163" i="9"/>
  <c r="G163" i="9"/>
  <c r="F163" i="9"/>
  <c r="E163" i="9"/>
  <c r="B163" i="9" s="1"/>
  <c r="H162" i="9"/>
  <c r="E162" i="9" s="1"/>
  <c r="B162" i="9" s="1"/>
  <c r="G162" i="9"/>
  <c r="F162" i="9"/>
  <c r="H161" i="9"/>
  <c r="G161" i="9"/>
  <c r="E161" i="9" s="1"/>
  <c r="B161" i="9" s="1"/>
  <c r="F161" i="9"/>
  <c r="H160" i="9"/>
  <c r="G160" i="9"/>
  <c r="F160" i="9"/>
  <c r="H159" i="9"/>
  <c r="G159" i="9"/>
  <c r="E159" i="9" s="1"/>
  <c r="F159" i="9"/>
  <c r="H158" i="9"/>
  <c r="G158" i="9"/>
  <c r="F158" i="9"/>
  <c r="B158" i="9" s="1"/>
  <c r="E158" i="9"/>
  <c r="H157" i="9"/>
  <c r="G157" i="9"/>
  <c r="F157" i="9"/>
  <c r="E157" i="9"/>
  <c r="B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E150" i="9" s="1"/>
  <c r="G150" i="9"/>
  <c r="F150" i="9"/>
  <c r="B150" i="9" s="1"/>
  <c r="H149" i="9"/>
  <c r="G149" i="9"/>
  <c r="E149" i="9" s="1"/>
  <c r="B149" i="9" s="1"/>
  <c r="F149" i="9"/>
  <c r="H148" i="9"/>
  <c r="G148" i="9"/>
  <c r="F148" i="9"/>
  <c r="H147" i="9"/>
  <c r="G147" i="9"/>
  <c r="E147" i="9" s="1"/>
  <c r="B147" i="9" s="1"/>
  <c r="F147" i="9"/>
  <c r="H146" i="9"/>
  <c r="G146" i="9"/>
  <c r="F146" i="9"/>
  <c r="B146" i="9" s="1"/>
  <c r="E146" i="9"/>
  <c r="H145" i="9"/>
  <c r="G145" i="9"/>
  <c r="E145" i="9" s="1"/>
  <c r="F145" i="9"/>
  <c r="B145" i="9"/>
  <c r="H144" i="9"/>
  <c r="E144" i="9" s="1"/>
  <c r="B144" i="9" s="1"/>
  <c r="G144" i="9"/>
  <c r="F144" i="9"/>
  <c r="H143" i="9"/>
  <c r="G143" i="9"/>
  <c r="F143" i="9"/>
  <c r="E143" i="9"/>
  <c r="B143" i="9" s="1"/>
  <c r="H142" i="9"/>
  <c r="G142" i="9"/>
  <c r="F142" i="9"/>
  <c r="H141" i="9"/>
  <c r="G141" i="9"/>
  <c r="E141" i="9" s="1"/>
  <c r="B141" i="9" s="1"/>
  <c r="F141" i="9"/>
  <c r="H140" i="9"/>
  <c r="G140" i="9"/>
  <c r="F140" i="9"/>
  <c r="E140" i="9"/>
  <c r="H139" i="9"/>
  <c r="G139" i="9"/>
  <c r="F139" i="9"/>
  <c r="E139" i="9"/>
  <c r="B139" i="9" s="1"/>
  <c r="H138" i="9"/>
  <c r="E138" i="9" s="1"/>
  <c r="G138" i="9"/>
  <c r="F138" i="9"/>
  <c r="B138" i="9" s="1"/>
  <c r="H137" i="9"/>
  <c r="G137" i="9"/>
  <c r="E137" i="9" s="1"/>
  <c r="B137" i="9" s="1"/>
  <c r="F137" i="9"/>
  <c r="H136" i="9"/>
  <c r="G136" i="9"/>
  <c r="E136" i="9" s="1"/>
  <c r="F136" i="9"/>
  <c r="B136" i="9"/>
  <c r="H135" i="9"/>
  <c r="G135" i="9"/>
  <c r="E135" i="9" s="1"/>
  <c r="F135" i="9"/>
  <c r="H134" i="9"/>
  <c r="G134" i="9"/>
  <c r="F134" i="9"/>
  <c r="B134" i="9" s="1"/>
  <c r="E134" i="9"/>
  <c r="H133" i="9"/>
  <c r="G133" i="9"/>
  <c r="F133" i="9"/>
  <c r="E133" i="9"/>
  <c r="B133" i="9"/>
  <c r="H132" i="9"/>
  <c r="E132" i="9" s="1"/>
  <c r="G132" i="9"/>
  <c r="F132" i="9"/>
  <c r="B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F123" i="9"/>
  <c r="H122" i="9"/>
  <c r="G122" i="9"/>
  <c r="F122" i="9"/>
  <c r="B122" i="9" s="1"/>
  <c r="E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E114" i="9" s="1"/>
  <c r="B114" i="9" s="1"/>
  <c r="G114" i="9"/>
  <c r="F114" i="9"/>
  <c r="H113" i="9"/>
  <c r="G113" i="9"/>
  <c r="F113" i="9"/>
  <c r="H112" i="9"/>
  <c r="G112" i="9"/>
  <c r="F112" i="9"/>
  <c r="H111" i="9"/>
  <c r="G111" i="9"/>
  <c r="E111" i="9" s="1"/>
  <c r="B111" i="9" s="1"/>
  <c r="F111" i="9"/>
  <c r="H110" i="9"/>
  <c r="G110" i="9"/>
  <c r="F110" i="9"/>
  <c r="B110" i="9" s="1"/>
  <c r="E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E102" i="9" s="1"/>
  <c r="G102" i="9"/>
  <c r="F102" i="9"/>
  <c r="B102" i="9" s="1"/>
  <c r="H101" i="9"/>
  <c r="G101" i="9"/>
  <c r="E101" i="9" s="1"/>
  <c r="B101" i="9" s="1"/>
  <c r="F101" i="9"/>
  <c r="H100" i="9"/>
  <c r="G100" i="9"/>
  <c r="F100" i="9"/>
  <c r="H99" i="9"/>
  <c r="G99" i="9"/>
  <c r="E99" i="9" s="1"/>
  <c r="B99" i="9" s="1"/>
  <c r="F99" i="9"/>
  <c r="H98" i="9"/>
  <c r="G98" i="9"/>
  <c r="F98" i="9"/>
  <c r="B98" i="9" s="1"/>
  <c r="E98" i="9"/>
  <c r="H97" i="9"/>
  <c r="G97" i="9"/>
  <c r="E97" i="9" s="1"/>
  <c r="F97" i="9"/>
  <c r="B97" i="9"/>
  <c r="H96" i="9"/>
  <c r="E96" i="9" s="1"/>
  <c r="B96" i="9" s="1"/>
  <c r="G96" i="9"/>
  <c r="F96" i="9"/>
  <c r="H95" i="9"/>
  <c r="G95" i="9"/>
  <c r="F95" i="9"/>
  <c r="E95" i="9"/>
  <c r="B95" i="9" s="1"/>
  <c r="H94" i="9"/>
  <c r="G94" i="9"/>
  <c r="F94" i="9"/>
  <c r="H93" i="9"/>
  <c r="G93" i="9"/>
  <c r="E93" i="9" s="1"/>
  <c r="B93" i="9" s="1"/>
  <c r="F93" i="9"/>
  <c r="H92" i="9"/>
  <c r="G92" i="9"/>
  <c r="F92" i="9"/>
  <c r="E92" i="9"/>
  <c r="H91" i="9"/>
  <c r="G91" i="9"/>
  <c r="F91" i="9"/>
  <c r="E91" i="9"/>
  <c r="B91" i="9" s="1"/>
  <c r="H90" i="9"/>
  <c r="E90" i="9" s="1"/>
  <c r="G90" i="9"/>
  <c r="F90" i="9"/>
  <c r="B90" i="9" s="1"/>
  <c r="H89" i="9"/>
  <c r="G89" i="9"/>
  <c r="E89" i="9" s="1"/>
  <c r="B89" i="9" s="1"/>
  <c r="F89" i="9"/>
  <c r="H88" i="9"/>
  <c r="G88" i="9"/>
  <c r="E88" i="9" s="1"/>
  <c r="F88" i="9"/>
  <c r="B88" i="9"/>
  <c r="H87" i="9"/>
  <c r="G87" i="9"/>
  <c r="E87" i="9" s="1"/>
  <c r="F87" i="9"/>
  <c r="H86" i="9"/>
  <c r="G86" i="9"/>
  <c r="F86" i="9"/>
  <c r="B86" i="9" s="1"/>
  <c r="E86" i="9"/>
  <c r="H85" i="9"/>
  <c r="G85" i="9"/>
  <c r="F85" i="9"/>
  <c r="E85" i="9"/>
  <c r="B85" i="9"/>
  <c r="H84" i="9"/>
  <c r="E84" i="9" s="1"/>
  <c r="G84" i="9"/>
  <c r="F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E78" i="9" s="1"/>
  <c r="B78" i="9" s="1"/>
  <c r="G78" i="9"/>
  <c r="F78" i="9"/>
  <c r="H77" i="9"/>
  <c r="G77" i="9"/>
  <c r="E77" i="9" s="1"/>
  <c r="B77" i="9" s="1"/>
  <c r="F77" i="9"/>
  <c r="H76" i="9"/>
  <c r="G76" i="9"/>
  <c r="E76" i="9" s="1"/>
  <c r="B76" i="9" s="1"/>
  <c r="F76" i="9"/>
  <c r="H75" i="9"/>
  <c r="G75" i="9"/>
  <c r="E75" i="9" s="1"/>
  <c r="F75" i="9"/>
  <c r="H74" i="9"/>
  <c r="G74" i="9"/>
  <c r="F74" i="9"/>
  <c r="B74" i="9" s="1"/>
  <c r="E74" i="9"/>
  <c r="H73" i="9"/>
  <c r="G73" i="9"/>
  <c r="F73" i="9"/>
  <c r="E73" i="9"/>
  <c r="B73" i="9" s="1"/>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E66" i="9" s="1"/>
  <c r="B66" i="9" s="1"/>
  <c r="G66" i="9"/>
  <c r="F66" i="9"/>
  <c r="H65" i="9"/>
  <c r="G65" i="9"/>
  <c r="F65" i="9"/>
  <c r="H64" i="9"/>
  <c r="G64" i="9"/>
  <c r="F64" i="9"/>
  <c r="H63" i="9"/>
  <c r="G63" i="9"/>
  <c r="E63" i="9" s="1"/>
  <c r="B63" i="9" s="1"/>
  <c r="F63" i="9"/>
  <c r="H62" i="9"/>
  <c r="G62" i="9"/>
  <c r="F62" i="9"/>
  <c r="B62" i="9" s="1"/>
  <c r="E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E54" i="9" s="1"/>
  <c r="G54" i="9"/>
  <c r="F54" i="9"/>
  <c r="B54" i="9" s="1"/>
  <c r="H53" i="9"/>
  <c r="G53" i="9"/>
  <c r="E53" i="9" s="1"/>
  <c r="B53" i="9" s="1"/>
  <c r="F53" i="9"/>
  <c r="H52" i="9"/>
  <c r="G52" i="9"/>
  <c r="F52" i="9"/>
  <c r="H51" i="9"/>
  <c r="G51" i="9"/>
  <c r="E51" i="9" s="1"/>
  <c r="B51" i="9" s="1"/>
  <c r="F51" i="9"/>
  <c r="H50" i="9"/>
  <c r="G50" i="9"/>
  <c r="F50" i="9"/>
  <c r="B50" i="9" s="1"/>
  <c r="E50" i="9"/>
  <c r="H49" i="9"/>
  <c r="G49" i="9"/>
  <c r="E49" i="9" s="1"/>
  <c r="F49" i="9"/>
  <c r="B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E42" i="9" s="1"/>
  <c r="G42" i="9"/>
  <c r="F42" i="9"/>
  <c r="B42" i="9" s="1"/>
  <c r="H41" i="9"/>
  <c r="G41" i="9"/>
  <c r="E41" i="9" s="1"/>
  <c r="B41" i="9" s="1"/>
  <c r="F41" i="9"/>
  <c r="H40" i="9"/>
  <c r="G40" i="9"/>
  <c r="E40" i="9" s="1"/>
  <c r="F40" i="9"/>
  <c r="B40" i="9"/>
  <c r="H39" i="9"/>
  <c r="G39" i="9"/>
  <c r="E39" i="9" s="1"/>
  <c r="F39" i="9"/>
  <c r="H38" i="9"/>
  <c r="G38" i="9"/>
  <c r="F38" i="9"/>
  <c r="B38" i="9" s="1"/>
  <c r="E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E30" i="9" s="1"/>
  <c r="B30" i="9" s="1"/>
  <c r="G30" i="9"/>
  <c r="F30" i="9"/>
  <c r="H29" i="9"/>
  <c r="G29" i="9"/>
  <c r="F29" i="9"/>
  <c r="H28" i="9"/>
  <c r="G28" i="9"/>
  <c r="E28" i="9" s="1"/>
  <c r="B28" i="9" s="1"/>
  <c r="F28" i="9"/>
  <c r="H27" i="9"/>
  <c r="G27" i="9"/>
  <c r="F27" i="9"/>
  <c r="E27" i="9"/>
  <c r="H26" i="9"/>
  <c r="G26" i="9"/>
  <c r="E26" i="9" s="1"/>
  <c r="F26" i="9"/>
  <c r="H25" i="9"/>
  <c r="G25" i="9"/>
  <c r="F25" i="9"/>
  <c r="E25" i="9"/>
  <c r="B25" i="9" s="1"/>
  <c r="F24" i="9"/>
  <c r="F4" i="9"/>
  <c r="O3" i="9"/>
  <c r="I3" i="9"/>
  <c r="G302" i="9" s="1"/>
  <c r="E302" i="9" s="1"/>
  <c r="B302" i="9" s="1"/>
  <c r="H3" i="9"/>
  <c r="G3" i="9"/>
  <c r="D104" i="8"/>
  <c r="D97" i="8"/>
  <c r="D92" i="8"/>
  <c r="D87" i="8"/>
  <c r="D82" i="8"/>
  <c r="D77" i="8"/>
  <c r="D72" i="8"/>
  <c r="C1649" i="1" s="1"/>
  <c r="D67" i="8"/>
  <c r="D62" i="8"/>
  <c r="D57" i="8"/>
  <c r="D52" i="8"/>
  <c r="D46" i="8"/>
  <c r="D37" i="8"/>
  <c r="D27" i="8"/>
  <c r="D25" i="8" s="1"/>
  <c r="D18" i="8"/>
  <c r="D8" i="8"/>
  <c r="D6" i="8"/>
  <c r="E44" i="7"/>
  <c r="D44" i="7"/>
  <c r="E39" i="7"/>
  <c r="D39" i="7"/>
  <c r="D38" i="7" s="1"/>
  <c r="E38" i="7"/>
  <c r="E30" i="7"/>
  <c r="D30" i="7"/>
  <c r="E23" i="7"/>
  <c r="D23" i="7"/>
  <c r="E22" i="7"/>
  <c r="D22" i="7"/>
  <c r="H34" i="3" s="1"/>
  <c r="E14" i="7"/>
  <c r="D14" i="7"/>
  <c r="E7" i="7"/>
  <c r="E6" i="7" s="1"/>
  <c r="D7" i="7"/>
  <c r="D6" i="7"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D118" i="6"/>
  <c r="F117" i="6"/>
  <c r="F116" i="6"/>
  <c r="E115" i="6"/>
  <c r="E114" i="6" s="1"/>
  <c r="I30" i="3" s="1"/>
  <c r="D115" i="6"/>
  <c r="F115" i="6" s="1"/>
  <c r="D114" i="6"/>
  <c r="F114" i="6"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1485" i="1"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H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F260" i="5"/>
  <c r="E260" i="5"/>
  <c r="E255" i="5" s="1"/>
  <c r="D1259" i="1" s="1"/>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E203" i="5"/>
  <c r="D203" i="5"/>
  <c r="G338" i="9" s="1"/>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E336" i="9" s="1"/>
  <c r="B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F82" i="5" s="1"/>
  <c r="D82" i="5"/>
  <c r="F81" i="5"/>
  <c r="F80" i="5"/>
  <c r="F79" i="5"/>
  <c r="F78" i="5"/>
  <c r="F77" i="5"/>
  <c r="E76" i="5"/>
  <c r="D76" i="5"/>
  <c r="F76" i="5" s="1"/>
  <c r="F75" i="5"/>
  <c r="F74" i="5"/>
  <c r="F73" i="5"/>
  <c r="F72" i="5"/>
  <c r="F71" i="5"/>
  <c r="E71" i="5"/>
  <c r="E70" i="5" s="1"/>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E12" i="5" s="1"/>
  <c r="D1017"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E647" i="4"/>
  <c r="D641" i="1" s="1"/>
  <c r="F642" i="4"/>
  <c r="F641" i="4"/>
  <c r="F638" i="4"/>
  <c r="F637" i="4"/>
  <c r="F636" i="4"/>
  <c r="E636" i="4"/>
  <c r="D636" i="4"/>
  <c r="F635" i="4"/>
  <c r="F634" i="4"/>
  <c r="E633" i="4"/>
  <c r="D633" i="4"/>
  <c r="F633" i="4" s="1"/>
  <c r="F632" i="4"/>
  <c r="F631" i="4"/>
  <c r="E630" i="4"/>
  <c r="D630" i="4"/>
  <c r="G215" i="9" s="1"/>
  <c r="E215" i="9" s="1"/>
  <c r="B215" i="9"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D578" i="1" s="1"/>
  <c r="D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G210" i="9" s="1"/>
  <c r="E210" i="9" s="1"/>
  <c r="B210" i="9" s="1"/>
  <c r="D529" i="4"/>
  <c r="F528" i="4"/>
  <c r="F527" i="4"/>
  <c r="F526" i="4"/>
  <c r="E526" i="4"/>
  <c r="D526" i="4"/>
  <c r="F525" i="4"/>
  <c r="F524" i="4"/>
  <c r="E523" i="4"/>
  <c r="E522" i="4" s="1"/>
  <c r="D516"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F427" i="4"/>
  <c r="E427" i="4"/>
  <c r="E648" i="4" s="1"/>
  <c r="D427" i="4"/>
  <c r="D648" i="4" s="1"/>
  <c r="F648" i="4" s="1"/>
  <c r="F426" i="4"/>
  <c r="E426" i="4"/>
  <c r="D426" i="4"/>
  <c r="D647" i="4" s="1"/>
  <c r="F421" i="4"/>
  <c r="F420" i="4"/>
  <c r="F419" i="4"/>
  <c r="F416" i="4"/>
  <c r="F415" i="4"/>
  <c r="F414" i="4"/>
  <c r="F413" i="4"/>
  <c r="F412" i="4"/>
  <c r="E412" i="4"/>
  <c r="D407" i="1" s="1"/>
  <c r="D412" i="4"/>
  <c r="F411" i="4"/>
  <c r="F410" i="4"/>
  <c r="E410" i="4"/>
  <c r="D410" i="4"/>
  <c r="F409" i="4"/>
  <c r="F408" i="4"/>
  <c r="F407" i="4"/>
  <c r="E407" i="4"/>
  <c r="D407" i="4"/>
  <c r="F406" i="4"/>
  <c r="E406" i="4"/>
  <c r="D401" i="1" s="1"/>
  <c r="D406" i="4"/>
  <c r="F405" i="4"/>
  <c r="F404" i="4"/>
  <c r="F403" i="4"/>
  <c r="F402" i="4"/>
  <c r="E401" i="4"/>
  <c r="D401" i="4"/>
  <c r="F401" i="4" s="1"/>
  <c r="F400" i="4"/>
  <c r="F399" i="4"/>
  <c r="F398" i="4"/>
  <c r="E398" i="4"/>
  <c r="D393" i="1" s="1"/>
  <c r="H393" i="1" s="1"/>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D263" i="4"/>
  <c r="D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1" i="1" s="1"/>
  <c r="G221" i="1" s="1"/>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D160" i="1"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C102" i="1" s="1"/>
  <c r="F106"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E43" i="4" s="1"/>
  <c r="D39" i="1" s="1"/>
  <c r="D44" i="4"/>
  <c r="D43" i="4"/>
  <c r="F43" i="4" s="1"/>
  <c r="F42" i="4"/>
  <c r="F41" i="4"/>
  <c r="F40" i="4"/>
  <c r="F39" i="4"/>
  <c r="E39" i="4"/>
  <c r="D39" i="4"/>
  <c r="F38" i="4"/>
  <c r="F37" i="4"/>
  <c r="E36" i="4"/>
  <c r="D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G1684" i="1"/>
  <c r="C1684" i="1"/>
  <c r="H1683" i="1"/>
  <c r="G1683" i="1"/>
  <c r="C1683" i="1"/>
  <c r="C1682" i="1"/>
  <c r="G1681" i="1"/>
  <c r="C1681" i="1"/>
  <c r="H1681" i="1" s="1"/>
  <c r="H1680" i="1"/>
  <c r="G1680" i="1"/>
  <c r="C1680" i="1"/>
  <c r="H1679" i="1"/>
  <c r="G1679" i="1"/>
  <c r="C1679" i="1"/>
  <c r="G1678" i="1"/>
  <c r="C1678" i="1"/>
  <c r="H1678" i="1" s="1"/>
  <c r="C1677" i="1"/>
  <c r="H1676" i="1"/>
  <c r="G1676" i="1"/>
  <c r="C1676" i="1"/>
  <c r="H1675" i="1"/>
  <c r="C1675" i="1"/>
  <c r="G1675" i="1" s="1"/>
  <c r="G1674" i="1"/>
  <c r="C1674" i="1"/>
  <c r="H1674" i="1" s="1"/>
  <c r="C1673" i="1"/>
  <c r="H1673" i="1" s="1"/>
  <c r="H1672" i="1"/>
  <c r="G1672" i="1"/>
  <c r="C1672" i="1"/>
  <c r="C1671" i="1"/>
  <c r="C1670" i="1"/>
  <c r="H1670" i="1" s="1"/>
  <c r="G1669" i="1"/>
  <c r="C1669" i="1"/>
  <c r="H1669" i="1" s="1"/>
  <c r="H1668" i="1"/>
  <c r="G1668" i="1"/>
  <c r="C1668" i="1"/>
  <c r="H1667" i="1"/>
  <c r="C1667" i="1"/>
  <c r="G1667" i="1" s="1"/>
  <c r="C1666" i="1"/>
  <c r="C1665" i="1"/>
  <c r="H1665" i="1" s="1"/>
  <c r="H1664" i="1"/>
  <c r="G1664" i="1"/>
  <c r="C1664" i="1"/>
  <c r="C1663" i="1"/>
  <c r="C1662" i="1"/>
  <c r="H1662" i="1" s="1"/>
  <c r="C1661" i="1"/>
  <c r="H1660" i="1"/>
  <c r="G1660" i="1"/>
  <c r="C1660" i="1"/>
  <c r="H1659" i="1"/>
  <c r="C1659" i="1"/>
  <c r="G1659" i="1" s="1"/>
  <c r="C1658" i="1"/>
  <c r="C1657" i="1"/>
  <c r="H1657" i="1" s="1"/>
  <c r="H1656" i="1"/>
  <c r="G1656" i="1"/>
  <c r="C1656" i="1"/>
  <c r="H1655" i="1"/>
  <c r="G1655" i="1"/>
  <c r="C1655" i="1"/>
  <c r="C1654" i="1"/>
  <c r="H1654" i="1" s="1"/>
  <c r="C1653" i="1"/>
  <c r="H1652" i="1"/>
  <c r="G1652" i="1"/>
  <c r="C1652" i="1"/>
  <c r="H1651" i="1"/>
  <c r="C1651" i="1"/>
  <c r="G1651" i="1" s="1"/>
  <c r="G1650" i="1"/>
  <c r="C1650" i="1"/>
  <c r="H1650" i="1" s="1"/>
  <c r="H1648" i="1"/>
  <c r="G1648" i="1"/>
  <c r="C1648" i="1"/>
  <c r="C1647" i="1"/>
  <c r="C1646" i="1"/>
  <c r="H1646" i="1" s="1"/>
  <c r="G1645" i="1"/>
  <c r="C1645" i="1"/>
  <c r="H1645" i="1" s="1"/>
  <c r="C1644" i="1"/>
  <c r="H1644" i="1" s="1"/>
  <c r="H1643" i="1"/>
  <c r="C1643" i="1"/>
  <c r="G1643" i="1" s="1"/>
  <c r="C1642" i="1"/>
  <c r="C1641" i="1"/>
  <c r="H1641" i="1" s="1"/>
  <c r="H1640" i="1"/>
  <c r="G1640" i="1"/>
  <c r="C1640" i="1"/>
  <c r="C1639" i="1"/>
  <c r="C1638" i="1"/>
  <c r="H1638" i="1" s="1"/>
  <c r="C1637" i="1"/>
  <c r="C1636" i="1"/>
  <c r="H1636" i="1" s="1"/>
  <c r="H1635" i="1"/>
  <c r="C1635" i="1"/>
  <c r="G1635" i="1" s="1"/>
  <c r="C1634" i="1"/>
  <c r="C1633" i="1"/>
  <c r="H1633" i="1" s="1"/>
  <c r="H1632" i="1"/>
  <c r="G1632" i="1"/>
  <c r="C1632" i="1"/>
  <c r="H1631" i="1"/>
  <c r="G1631" i="1"/>
  <c r="C1631" i="1"/>
  <c r="C1630" i="1"/>
  <c r="H1630" i="1" s="1"/>
  <c r="C1629" i="1"/>
  <c r="H1627" i="1"/>
  <c r="C1627" i="1"/>
  <c r="G1627" i="1" s="1"/>
  <c r="G1626" i="1"/>
  <c r="C1626" i="1"/>
  <c r="H1626" i="1" s="1"/>
  <c r="C1625" i="1"/>
  <c r="H1625" i="1" s="1"/>
  <c r="H1624" i="1"/>
  <c r="G1624" i="1"/>
  <c r="C1624" i="1"/>
  <c r="C1623" i="1"/>
  <c r="C1620" i="1"/>
  <c r="H1620" i="1" s="1"/>
  <c r="H1619" i="1"/>
  <c r="C1619" i="1"/>
  <c r="G1619" i="1" s="1"/>
  <c r="C1618" i="1"/>
  <c r="C1617" i="1"/>
  <c r="H1617" i="1" s="1"/>
  <c r="H1616" i="1"/>
  <c r="G1616" i="1"/>
  <c r="C1616" i="1"/>
  <c r="C1615" i="1"/>
  <c r="C1614" i="1"/>
  <c r="H1614" i="1" s="1"/>
  <c r="C1613" i="1"/>
  <c r="C1612" i="1"/>
  <c r="H1612" i="1" s="1"/>
  <c r="H1611" i="1"/>
  <c r="C1611" i="1"/>
  <c r="G1611" i="1" s="1"/>
  <c r="C1610" i="1"/>
  <c r="C1609" i="1"/>
  <c r="H1609" i="1" s="1"/>
  <c r="H1608" i="1"/>
  <c r="G1608" i="1"/>
  <c r="C1608" i="1"/>
  <c r="H1607" i="1"/>
  <c r="G1607" i="1"/>
  <c r="C1607" i="1"/>
  <c r="C1606" i="1"/>
  <c r="H1606" i="1" s="1"/>
  <c r="C1605" i="1"/>
  <c r="C1604" i="1"/>
  <c r="H1604" i="1" s="1"/>
  <c r="H1603" i="1"/>
  <c r="C1603" i="1"/>
  <c r="G1603" i="1" s="1"/>
  <c r="G1602" i="1"/>
  <c r="C1602" i="1"/>
  <c r="H1602" i="1" s="1"/>
  <c r="C1601" i="1"/>
  <c r="H1601" i="1" s="1"/>
  <c r="H1600" i="1"/>
  <c r="G1600" i="1"/>
  <c r="C1600" i="1"/>
  <c r="C1599" i="1"/>
  <c r="C1598" i="1"/>
  <c r="H1598" i="1" s="1"/>
  <c r="G1597" i="1"/>
  <c r="C1597" i="1"/>
  <c r="H1597" i="1" s="1"/>
  <c r="C1596" i="1"/>
  <c r="C1595" i="1"/>
  <c r="H1595" i="1" s="1"/>
  <c r="H1594" i="1"/>
  <c r="C1594" i="1"/>
  <c r="G1594" i="1" s="1"/>
  <c r="G1593" i="1"/>
  <c r="C1593" i="1"/>
  <c r="H1593" i="1" s="1"/>
  <c r="C1592" i="1"/>
  <c r="H1592" i="1" s="1"/>
  <c r="H1591" i="1"/>
  <c r="C1591" i="1"/>
  <c r="G1591" i="1" s="1"/>
  <c r="H1590" i="1"/>
  <c r="G1590" i="1"/>
  <c r="C1590" i="1"/>
  <c r="H1589" i="1"/>
  <c r="G1589" i="1"/>
  <c r="C1589" i="1"/>
  <c r="C1588" i="1"/>
  <c r="H1588" i="1" s="1"/>
  <c r="H1587" i="1"/>
  <c r="C1587" i="1"/>
  <c r="G1587" i="1" s="1"/>
  <c r="H1586" i="1"/>
  <c r="G1586" i="1"/>
  <c r="C1586" i="1"/>
  <c r="H1585" i="1"/>
  <c r="G1585" i="1"/>
  <c r="C1585" i="1"/>
  <c r="C1584" i="1"/>
  <c r="H1584" i="1" s="1"/>
  <c r="H1582" i="1"/>
  <c r="G1582" i="1"/>
  <c r="C1582" i="1"/>
  <c r="J1581" i="1"/>
  <c r="H1581" i="1"/>
  <c r="D1581" i="1"/>
  <c r="C1581" i="1"/>
  <c r="G1581" i="1" s="1"/>
  <c r="I1581" i="1" s="1"/>
  <c r="D1580" i="1"/>
  <c r="G1580" i="1" s="1"/>
  <c r="C1580" i="1"/>
  <c r="H1580" i="1" s="1"/>
  <c r="J1579" i="1"/>
  <c r="H1579" i="1"/>
  <c r="D1579" i="1"/>
  <c r="C1579" i="1"/>
  <c r="G1579" i="1" s="1"/>
  <c r="I1579" i="1" s="1"/>
  <c r="J1578" i="1"/>
  <c r="D1578" i="1"/>
  <c r="G1578" i="1" s="1"/>
  <c r="C1578" i="1"/>
  <c r="H1578" i="1" s="1"/>
  <c r="H1577" i="1"/>
  <c r="G1577" i="1"/>
  <c r="D1577" i="1"/>
  <c r="C1577" i="1"/>
  <c r="H1576" i="1"/>
  <c r="D1576" i="1"/>
  <c r="C1576" i="1"/>
  <c r="J1576" i="1" s="1"/>
  <c r="J1575" i="1"/>
  <c r="H1575" i="1"/>
  <c r="G1575" i="1"/>
  <c r="I1575" i="1" s="1"/>
  <c r="D1575" i="1"/>
  <c r="C1575" i="1"/>
  <c r="H1574" i="1"/>
  <c r="D1574" i="1"/>
  <c r="C1574" i="1"/>
  <c r="J1574" i="1" s="1"/>
  <c r="J1573" i="1"/>
  <c r="H1573" i="1"/>
  <c r="G1573" i="1"/>
  <c r="I1573" i="1" s="1"/>
  <c r="D1573" i="1"/>
  <c r="C1573" i="1"/>
  <c r="D1572" i="1"/>
  <c r="G1572" i="1" s="1"/>
  <c r="C1572" i="1"/>
  <c r="D1571" i="1"/>
  <c r="G1571" i="1" s="1"/>
  <c r="C1571" i="1"/>
  <c r="H1571" i="1" s="1"/>
  <c r="J1570" i="1"/>
  <c r="H1570" i="1"/>
  <c r="D1570" i="1"/>
  <c r="C1570" i="1"/>
  <c r="G1570" i="1" s="1"/>
  <c r="I1570" i="1" s="1"/>
  <c r="J1569" i="1"/>
  <c r="D1569" i="1"/>
  <c r="G1569" i="1" s="1"/>
  <c r="C1569" i="1"/>
  <c r="J1568" i="1"/>
  <c r="H1568" i="1"/>
  <c r="D1568" i="1"/>
  <c r="C1568" i="1"/>
  <c r="G1568" i="1" s="1"/>
  <c r="I1568" i="1" s="1"/>
  <c r="D1567" i="1"/>
  <c r="G1567" i="1" s="1"/>
  <c r="C1567" i="1"/>
  <c r="J1566" i="1"/>
  <c r="H1566" i="1"/>
  <c r="D1566" i="1"/>
  <c r="C1566" i="1"/>
  <c r="G1566" i="1" s="1"/>
  <c r="I1566" i="1" s="1"/>
  <c r="D1565" i="1"/>
  <c r="G1565" i="1" s="1"/>
  <c r="C1565" i="1"/>
  <c r="H1565" i="1" s="1"/>
  <c r="J1564" i="1"/>
  <c r="H1564" i="1"/>
  <c r="D1564" i="1"/>
  <c r="C1564" i="1"/>
  <c r="G1564" i="1" s="1"/>
  <c r="I1564" i="1" s="1"/>
  <c r="H1563" i="1"/>
  <c r="D1563" i="1"/>
  <c r="C1563" i="1"/>
  <c r="G1563" i="1" s="1"/>
  <c r="J1562" i="1"/>
  <c r="H1562" i="1"/>
  <c r="G1562" i="1"/>
  <c r="I1562" i="1" s="1"/>
  <c r="D1562" i="1"/>
  <c r="C1562" i="1"/>
  <c r="H1561" i="1"/>
  <c r="D1561" i="1"/>
  <c r="C1561" i="1"/>
  <c r="J1561" i="1" s="1"/>
  <c r="J1560" i="1"/>
  <c r="H1560" i="1"/>
  <c r="G1560" i="1"/>
  <c r="I1560" i="1" s="1"/>
  <c r="D1560" i="1"/>
  <c r="C1560" i="1"/>
  <c r="H1559" i="1"/>
  <c r="D1559" i="1"/>
  <c r="C1559" i="1"/>
  <c r="J1559" i="1" s="1"/>
  <c r="J1558" i="1"/>
  <c r="H1558" i="1"/>
  <c r="G1558" i="1"/>
  <c r="I1558" i="1" s="1"/>
  <c r="D1558" i="1"/>
  <c r="C1558" i="1"/>
  <c r="H1557" i="1"/>
  <c r="D1557" i="1"/>
  <c r="C1557" i="1"/>
  <c r="J1557" i="1" s="1"/>
  <c r="H1556" i="1"/>
  <c r="D1556" i="1"/>
  <c r="C1556" i="1"/>
  <c r="G1556" i="1" s="1"/>
  <c r="D1555" i="1"/>
  <c r="J1554" i="1"/>
  <c r="D1554" i="1"/>
  <c r="G1554" i="1" s="1"/>
  <c r="C1554" i="1"/>
  <c r="J1553" i="1"/>
  <c r="H1553" i="1"/>
  <c r="D1553" i="1"/>
  <c r="C1553" i="1"/>
  <c r="G1553" i="1" s="1"/>
  <c r="I1553" i="1" s="1"/>
  <c r="D1552" i="1"/>
  <c r="G1552" i="1" s="1"/>
  <c r="C1552" i="1"/>
  <c r="J1551" i="1"/>
  <c r="H1551" i="1"/>
  <c r="D1551" i="1"/>
  <c r="C1551" i="1"/>
  <c r="G1551" i="1" s="1"/>
  <c r="I1551" i="1" s="1"/>
  <c r="D1550" i="1"/>
  <c r="G1550" i="1" s="1"/>
  <c r="C1550" i="1"/>
  <c r="J1549" i="1"/>
  <c r="H1549" i="1"/>
  <c r="D1549" i="1"/>
  <c r="C1549" i="1"/>
  <c r="G1549" i="1" s="1"/>
  <c r="I1549" i="1" s="1"/>
  <c r="D1548" i="1"/>
  <c r="J1548" i="1" s="1"/>
  <c r="C1548" i="1"/>
  <c r="J1547" i="1"/>
  <c r="H1547" i="1"/>
  <c r="G1547" i="1"/>
  <c r="D1547" i="1"/>
  <c r="C1547" i="1"/>
  <c r="D1546" i="1"/>
  <c r="C1546" i="1"/>
  <c r="J1545" i="1"/>
  <c r="I1545" i="1"/>
  <c r="H1545" i="1"/>
  <c r="G1545" i="1"/>
  <c r="D1545" i="1"/>
  <c r="C1545" i="1"/>
  <c r="D1544" i="1"/>
  <c r="C1544" i="1"/>
  <c r="D1543" i="1"/>
  <c r="J1543" i="1" s="1"/>
  <c r="C1543" i="1"/>
  <c r="D1542" i="1"/>
  <c r="C1542" i="1"/>
  <c r="J1541" i="1"/>
  <c r="I1541" i="1"/>
  <c r="H1541" i="1"/>
  <c r="G1541" i="1"/>
  <c r="D1541" i="1"/>
  <c r="C1541"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C1510" i="1"/>
  <c r="H1509" i="1"/>
  <c r="G1509" i="1"/>
  <c r="D1509" i="1"/>
  <c r="C1509" i="1"/>
  <c r="H1508" i="1"/>
  <c r="G1508" i="1"/>
  <c r="D1508" i="1"/>
  <c r="C1508" i="1"/>
  <c r="D1507" i="1"/>
  <c r="C1507" i="1"/>
  <c r="H1507" i="1" s="1"/>
  <c r="H1506" i="1"/>
  <c r="G1506" i="1"/>
  <c r="D1506" i="1"/>
  <c r="C1506" i="1"/>
  <c r="H1505" i="1"/>
  <c r="G1505" i="1"/>
  <c r="D1505" i="1"/>
  <c r="C1505" i="1"/>
  <c r="H1504" i="1"/>
  <c r="G1504" i="1"/>
  <c r="D1504" i="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G1389" i="1" s="1"/>
  <c r="H1388" i="1"/>
  <c r="D1388" i="1"/>
  <c r="C1388" i="1"/>
  <c r="G1388" i="1" s="1"/>
  <c r="D1387" i="1"/>
  <c r="C1387" i="1"/>
  <c r="H1387" i="1" s="1"/>
  <c r="H1386" i="1"/>
  <c r="D1386" i="1"/>
  <c r="C1386" i="1"/>
  <c r="G1386" i="1" s="1"/>
  <c r="H1385" i="1"/>
  <c r="G1385" i="1"/>
  <c r="D1385" i="1"/>
  <c r="C1385" i="1"/>
  <c r="H1384" i="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D1265" i="1"/>
  <c r="H1265" i="1" s="1"/>
  <c r="C1265" i="1"/>
  <c r="D1264" i="1"/>
  <c r="H1264" i="1" s="1"/>
  <c r="C1264" i="1"/>
  <c r="H1263" i="1"/>
  <c r="G1263" i="1"/>
  <c r="D1263" i="1"/>
  <c r="C1263" i="1"/>
  <c r="H1262" i="1"/>
  <c r="G1262" i="1"/>
  <c r="D1262" i="1"/>
  <c r="C1262" i="1"/>
  <c r="H1261" i="1"/>
  <c r="G1261" i="1"/>
  <c r="D1261" i="1"/>
  <c r="C1261" i="1"/>
  <c r="D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H649" i="1"/>
  <c r="D649" i="1"/>
  <c r="G649" i="1" s="1"/>
  <c r="C649" i="1"/>
  <c r="D648" i="1"/>
  <c r="H648" i="1" s="1"/>
  <c r="C648" i="1"/>
  <c r="H647" i="1"/>
  <c r="D647" i="1"/>
  <c r="G647" i="1" s="1"/>
  <c r="C647" i="1"/>
  <c r="H646" i="1"/>
  <c r="G646" i="1"/>
  <c r="D646" i="1"/>
  <c r="C646" i="1"/>
  <c r="H645" i="1"/>
  <c r="G645" i="1"/>
  <c r="D645" i="1"/>
  <c r="C645" i="1"/>
  <c r="H642" i="1"/>
  <c r="G642" i="1"/>
  <c r="D642"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D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C40" i="1"/>
  <c r="H39" i="1"/>
  <c r="G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D3" i="1"/>
  <c r="D1540" i="1" l="1"/>
  <c r="H1540" i="1" s="1"/>
  <c r="E5" i="7"/>
  <c r="D1539" i="1"/>
  <c r="G1543" i="1"/>
  <c r="H1543" i="1"/>
  <c r="E307" i="9"/>
  <c r="B307" i="9" s="1"/>
  <c r="E322" i="9"/>
  <c r="B322" i="9" s="1"/>
  <c r="G1507" i="1"/>
  <c r="C1503" i="1"/>
  <c r="E320" i="9"/>
  <c r="B320" i="9" s="1"/>
  <c r="E327" i="9"/>
  <c r="B327" i="9" s="1"/>
  <c r="E312" i="9"/>
  <c r="B312" i="9" s="1"/>
  <c r="E324" i="9"/>
  <c r="B324" i="9" s="1"/>
  <c r="B326" i="9"/>
  <c r="G1264" i="1"/>
  <c r="G1265" i="1"/>
  <c r="G1387" i="1"/>
  <c r="H653" i="1"/>
  <c r="G648" i="1"/>
  <c r="H1615" i="1"/>
  <c r="G1615" i="1"/>
  <c r="H401" i="1"/>
  <c r="G401" i="1"/>
  <c r="J1550" i="1"/>
  <c r="H1554" i="1"/>
  <c r="I1578" i="1"/>
  <c r="H1642" i="1"/>
  <c r="G1642" i="1"/>
  <c r="H1682" i="1"/>
  <c r="G1682" i="1"/>
  <c r="I28" i="3"/>
  <c r="D1431" i="1"/>
  <c r="F388" i="4"/>
  <c r="C383" i="1"/>
  <c r="H407" i="1"/>
  <c r="G407" i="1"/>
  <c r="J1542" i="1"/>
  <c r="H1542" i="1"/>
  <c r="G1542" i="1"/>
  <c r="J1567" i="1"/>
  <c r="H1663" i="1"/>
  <c r="G1663" i="1"/>
  <c r="E262" i="4"/>
  <c r="D258" i="1" s="1"/>
  <c r="D265" i="1"/>
  <c r="H1548" i="1"/>
  <c r="I1554" i="1"/>
  <c r="H1572" i="1"/>
  <c r="H1634" i="1"/>
  <c r="G1634" i="1"/>
  <c r="G1671" i="1"/>
  <c r="H1671" i="1"/>
  <c r="H1677" i="1"/>
  <c r="G1677" i="1"/>
  <c r="F216" i="4"/>
  <c r="D202" i="4"/>
  <c r="C212" i="1"/>
  <c r="F584" i="4"/>
  <c r="C578" i="1"/>
  <c r="H337" i="9"/>
  <c r="D1201" i="1"/>
  <c r="G1548" i="1"/>
  <c r="I1565" i="1"/>
  <c r="H1618" i="1"/>
  <c r="G1618" i="1"/>
  <c r="H1658" i="1"/>
  <c r="G1658" i="1"/>
  <c r="F36" i="4"/>
  <c r="C32" i="1"/>
  <c r="F262" i="4"/>
  <c r="C258" i="1"/>
  <c r="D373" i="4"/>
  <c r="E629" i="4"/>
  <c r="D623" i="1" s="1"/>
  <c r="D624" i="1"/>
  <c r="F127" i="5"/>
  <c r="D119" i="5"/>
  <c r="C1132" i="1"/>
  <c r="G610" i="1"/>
  <c r="J1565" i="1"/>
  <c r="H1569" i="1"/>
  <c r="H1610" i="1"/>
  <c r="G1610" i="1"/>
  <c r="H1629" i="1"/>
  <c r="G1629" i="1"/>
  <c r="H1666" i="1"/>
  <c r="G1666" i="1"/>
  <c r="D321" i="4"/>
  <c r="F336" i="4"/>
  <c r="C331" i="1"/>
  <c r="F354" i="4"/>
  <c r="C349" i="1"/>
  <c r="E430" i="4"/>
  <c r="D12" i="5"/>
  <c r="D7" i="5" s="1"/>
  <c r="F45" i="5"/>
  <c r="C1050" i="1"/>
  <c r="J1546" i="1"/>
  <c r="H1546" i="1"/>
  <c r="G1546" i="1"/>
  <c r="H1552" i="1"/>
  <c r="I1569" i="1"/>
  <c r="H1596" i="1"/>
  <c r="G1596" i="1"/>
  <c r="H1637" i="1"/>
  <c r="G1637" i="1"/>
  <c r="I1552" i="1"/>
  <c r="H1653" i="1"/>
  <c r="G1653" i="1"/>
  <c r="H641" i="1"/>
  <c r="G641" i="1"/>
  <c r="H1649" i="1"/>
  <c r="G1649" i="1"/>
  <c r="I1567" i="1"/>
  <c r="G393" i="1"/>
  <c r="J1552" i="1"/>
  <c r="I1580" i="1"/>
  <c r="H1605" i="1"/>
  <c r="G1605" i="1"/>
  <c r="G1623" i="1"/>
  <c r="H1623" i="1"/>
  <c r="H1639" i="1"/>
  <c r="G1639" i="1"/>
  <c r="G1647" i="1"/>
  <c r="H1647" i="1"/>
  <c r="H1685" i="1"/>
  <c r="G1685" i="1"/>
  <c r="D7" i="4"/>
  <c r="G221" i="9"/>
  <c r="E221" i="9" s="1"/>
  <c r="B221" i="9" s="1"/>
  <c r="G216" i="9"/>
  <c r="E216" i="9" s="1"/>
  <c r="B216" i="9" s="1"/>
  <c r="F8" i="4"/>
  <c r="G224" i="9"/>
  <c r="E224" i="9" s="1"/>
  <c r="B224" i="9" s="1"/>
  <c r="C4" i="1"/>
  <c r="F29" i="4"/>
  <c r="C25" i="1"/>
  <c r="J1544" i="1"/>
  <c r="H1544" i="1"/>
  <c r="G1544" i="1"/>
  <c r="I1544" i="1" s="1"/>
  <c r="J1580" i="1"/>
  <c r="H1613" i="1"/>
  <c r="G1613" i="1"/>
  <c r="F479" i="4"/>
  <c r="C473" i="1"/>
  <c r="D44" i="8"/>
  <c r="C1583" i="1"/>
  <c r="H1550" i="1"/>
  <c r="I1550" i="1" s="1"/>
  <c r="H1567" i="1"/>
  <c r="H1599" i="1"/>
  <c r="G1599" i="1"/>
  <c r="H1661" i="1"/>
  <c r="G1661" i="1"/>
  <c r="E535" i="4"/>
  <c r="D530" i="1"/>
  <c r="H338" i="9"/>
  <c r="D1207" i="1"/>
  <c r="F264" i="5"/>
  <c r="C1268" i="1"/>
  <c r="D153" i="4"/>
  <c r="F154" i="4"/>
  <c r="F256" i="5"/>
  <c r="D255" i="5"/>
  <c r="C130" i="1"/>
  <c r="C508" i="1"/>
  <c r="C526" i="1"/>
  <c r="G1595" i="1"/>
  <c r="G1604" i="1"/>
  <c r="G208" i="9"/>
  <c r="E208" i="9" s="1"/>
  <c r="B208" i="9" s="1"/>
  <c r="G212" i="9"/>
  <c r="E212" i="9" s="1"/>
  <c r="B212" i="9" s="1"/>
  <c r="G176" i="9"/>
  <c r="E176" i="9" s="1"/>
  <c r="B176" i="9" s="1"/>
  <c r="F17" i="4"/>
  <c r="F126" i="4"/>
  <c r="D125" i="4"/>
  <c r="E152" i="4"/>
  <c r="D361" i="4"/>
  <c r="F362" i="4"/>
  <c r="D431" i="4"/>
  <c r="D466" i="4"/>
  <c r="F470" i="4"/>
  <c r="E7" i="5"/>
  <c r="F248" i="9"/>
  <c r="B248" i="9" s="1"/>
  <c r="F8" i="5"/>
  <c r="D40" i="1"/>
  <c r="D1510" i="1"/>
  <c r="G1557" i="1"/>
  <c r="I1557" i="1" s="1"/>
  <c r="G1559" i="1"/>
  <c r="I1559" i="1" s="1"/>
  <c r="G1561" i="1"/>
  <c r="I1561" i="1" s="1"/>
  <c r="G1574" i="1"/>
  <c r="I1574" i="1" s="1"/>
  <c r="G1576" i="1"/>
  <c r="I1576" i="1" s="1"/>
  <c r="G1609" i="1"/>
  <c r="G1614" i="1"/>
  <c r="G1633" i="1"/>
  <c r="G1638" i="1"/>
  <c r="G1657" i="1"/>
  <c r="G1662" i="1"/>
  <c r="D221" i="4"/>
  <c r="F225" i="4"/>
  <c r="E360" i="4"/>
  <c r="G223" i="9"/>
  <c r="E223" i="9" s="1"/>
  <c r="B223" i="9" s="1"/>
  <c r="G211" i="9"/>
  <c r="E211" i="9" s="1"/>
  <c r="B211" i="9" s="1"/>
  <c r="G227" i="9"/>
  <c r="E227" i="9" s="1"/>
  <c r="B227" i="9" s="1"/>
  <c r="D629" i="4"/>
  <c r="G219" i="9"/>
  <c r="E219" i="9" s="1"/>
  <c r="B219" i="9" s="1"/>
  <c r="F630" i="4"/>
  <c r="E29" i="9"/>
  <c r="B29" i="9" s="1"/>
  <c r="B332" i="9"/>
  <c r="C1555" i="1"/>
  <c r="E6" i="4"/>
  <c r="E373" i="4"/>
  <c r="D368" i="1" s="1"/>
  <c r="F497" i="4"/>
  <c r="D491" i="4"/>
  <c r="D535" i="4"/>
  <c r="F536" i="4"/>
  <c r="B26" i="9"/>
  <c r="G225" i="9"/>
  <c r="E225" i="9" s="1"/>
  <c r="B225" i="9" s="1"/>
  <c r="E337" i="9"/>
  <c r="B337" i="9" s="1"/>
  <c r="C1013" i="1"/>
  <c r="G1584" i="1"/>
  <c r="G1588" i="1"/>
  <c r="G1592" i="1"/>
  <c r="G1620" i="1"/>
  <c r="G1644" i="1"/>
  <c r="F91" i="4"/>
  <c r="D82" i="4"/>
  <c r="D51" i="8"/>
  <c r="E64" i="9"/>
  <c r="B64" i="9" s="1"/>
  <c r="E112" i="9"/>
  <c r="B112" i="9" s="1"/>
  <c r="G218" i="9"/>
  <c r="E218" i="9" s="1"/>
  <c r="B218" i="9" s="1"/>
  <c r="D1511" i="1"/>
  <c r="G1601" i="1"/>
  <c r="G1606" i="1"/>
  <c r="G1625" i="1"/>
  <c r="G1630" i="1"/>
  <c r="G1654" i="1"/>
  <c r="G1673" i="1"/>
  <c r="B315" i="9"/>
  <c r="D49" i="4"/>
  <c r="F50" i="4"/>
  <c r="F310" i="4"/>
  <c r="D309" i="4"/>
  <c r="G222" i="9"/>
  <c r="E222" i="9" s="1"/>
  <c r="B222" i="9" s="1"/>
  <c r="E597" i="4"/>
  <c r="D591" i="1" s="1"/>
  <c r="D5" i="6"/>
  <c r="F6" i="6"/>
  <c r="I27" i="3"/>
  <c r="E141" i="6"/>
  <c r="D5" i="7"/>
  <c r="G220" i="9"/>
  <c r="E220" i="9" s="1"/>
  <c r="B220" i="9" s="1"/>
  <c r="G296" i="9"/>
  <c r="E296" i="9" s="1"/>
  <c r="B296" i="9" s="1"/>
  <c r="H179" i="9"/>
  <c r="E179" i="9" s="1"/>
  <c r="B179" i="9" s="1"/>
  <c r="C1260" i="1"/>
  <c r="G1598" i="1"/>
  <c r="G1612" i="1"/>
  <c r="G1636" i="1"/>
  <c r="F170" i="4"/>
  <c r="D164" i="4"/>
  <c r="C150" i="1"/>
  <c r="D1050" i="1"/>
  <c r="G1617" i="1"/>
  <c r="G1641" i="1"/>
  <c r="G1646" i="1"/>
  <c r="G1665" i="1"/>
  <c r="G1670" i="1"/>
  <c r="E221" i="4"/>
  <c r="D217" i="1" s="1"/>
  <c r="D230" i="4"/>
  <c r="E321" i="4"/>
  <c r="D522" i="4"/>
  <c r="F523" i="4"/>
  <c r="E338" i="9"/>
  <c r="B338" i="9" s="1"/>
  <c r="D35" i="6"/>
  <c r="F36" i="6"/>
  <c r="G213" i="9"/>
  <c r="E213" i="9" s="1"/>
  <c r="B213" i="9" s="1"/>
  <c r="B277" i="9"/>
  <c r="D88" i="5"/>
  <c r="G314" i="9"/>
  <c r="E314" i="9" s="1"/>
  <c r="B314" i="9" s="1"/>
  <c r="E160" i="9"/>
  <c r="B160" i="9" s="1"/>
  <c r="E173" i="9"/>
  <c r="B173" i="9" s="1"/>
  <c r="B239" i="9"/>
  <c r="B287" i="9"/>
  <c r="E294" i="9"/>
  <c r="B294" i="9" s="1"/>
  <c r="F298" i="9"/>
  <c r="B304" i="9"/>
  <c r="E329" i="9"/>
  <c r="B329" i="9" s="1"/>
  <c r="E156" i="9"/>
  <c r="B156" i="9" s="1"/>
  <c r="E69" i="5"/>
  <c r="E177" i="5"/>
  <c r="B164" i="9"/>
  <c r="G209" i="9"/>
  <c r="E209" i="9" s="1"/>
  <c r="B209" i="9" s="1"/>
  <c r="B230" i="9"/>
  <c r="F236" i="9"/>
  <c r="B236" i="9" s="1"/>
  <c r="B246" i="9"/>
  <c r="B252" i="9"/>
  <c r="B265" i="9"/>
  <c r="B278" i="9"/>
  <c r="F284" i="9"/>
  <c r="B284" i="9" s="1"/>
  <c r="B39" i="9"/>
  <c r="B87" i="9"/>
  <c r="B135" i="9"/>
  <c r="B234" i="9"/>
  <c r="B240" i="9"/>
  <c r="B266" i="9"/>
  <c r="F272" i="9"/>
  <c r="B272" i="9" s="1"/>
  <c r="B282" i="9"/>
  <c r="B288" i="9"/>
  <c r="B305" i="9"/>
  <c r="E317" i="9"/>
  <c r="B317" i="9" s="1"/>
  <c r="B27" i="9"/>
  <c r="E46" i="9"/>
  <c r="B46" i="9" s="1"/>
  <c r="E52" i="9"/>
  <c r="B52" i="9" s="1"/>
  <c r="E65" i="9"/>
  <c r="B65" i="9" s="1"/>
  <c r="E94" i="9"/>
  <c r="B94" i="9" s="1"/>
  <c r="E100" i="9"/>
  <c r="B100" i="9" s="1"/>
  <c r="E113" i="9"/>
  <c r="B113" i="9" s="1"/>
  <c r="E142" i="9"/>
  <c r="B142" i="9" s="1"/>
  <c r="E148" i="9"/>
  <c r="B148" i="9" s="1"/>
  <c r="F253" i="9"/>
  <c r="B253" i="9" s="1"/>
  <c r="E309" i="9"/>
  <c r="B309" i="9" s="1"/>
  <c r="G339" i="9"/>
  <c r="E339" i="9" s="1"/>
  <c r="B339" i="9" s="1"/>
  <c r="F219" i="5"/>
  <c r="D177" i="5"/>
  <c r="B75" i="9"/>
  <c r="B123" i="9"/>
  <c r="G217" i="9"/>
  <c r="E217" i="9" s="1"/>
  <c r="B217" i="9" s="1"/>
  <c r="F130" i="6"/>
  <c r="B159" i="9"/>
  <c r="G214" i="9"/>
  <c r="E214" i="9" s="1"/>
  <c r="B214" i="9" s="1"/>
  <c r="D135" i="5"/>
  <c r="F136" i="5"/>
  <c r="E251" i="5"/>
  <c r="B92" i="9"/>
  <c r="B140" i="9"/>
  <c r="E166" i="9"/>
  <c r="B166" i="9" s="1"/>
  <c r="E172" i="9"/>
  <c r="B172" i="9" s="1"/>
  <c r="B25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F203" i="5"/>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26" i="9"/>
  <c r="E226" i="9" s="1"/>
  <c r="B226" i="9" s="1"/>
  <c r="G1540" i="1" l="1"/>
  <c r="I1543" i="1"/>
  <c r="H1539" i="1"/>
  <c r="G1539" i="1"/>
  <c r="D1538" i="1"/>
  <c r="I33" i="3"/>
  <c r="G1503" i="1"/>
  <c r="H1503" i="1"/>
  <c r="D6" i="5"/>
  <c r="C1012" i="1"/>
  <c r="H22" i="3"/>
  <c r="F7" i="5"/>
  <c r="B228" i="9"/>
  <c r="F431" i="4"/>
  <c r="D430" i="4"/>
  <c r="C425" i="1"/>
  <c r="H130" i="1"/>
  <c r="G130" i="1"/>
  <c r="H1132" i="1"/>
  <c r="G1132" i="1"/>
  <c r="F522" i="4"/>
  <c r="C516" i="1"/>
  <c r="E299" i="4"/>
  <c r="I18" i="3"/>
  <c r="D148" i="1"/>
  <c r="F255" i="5"/>
  <c r="C1259" i="1"/>
  <c r="F119" i="5"/>
  <c r="C1124" i="1"/>
  <c r="D251" i="5"/>
  <c r="E308" i="4"/>
  <c r="D316" i="1"/>
  <c r="G348" i="9"/>
  <c r="E348" i="9" s="1"/>
  <c r="F5" i="6"/>
  <c r="D141" i="6"/>
  <c r="H27" i="3"/>
  <c r="C1401" i="1"/>
  <c r="I17" i="3"/>
  <c r="E300" i="4"/>
  <c r="D296" i="1" s="1"/>
  <c r="D2" i="1"/>
  <c r="F221" i="4"/>
  <c r="C217" i="1"/>
  <c r="H1510" i="1"/>
  <c r="G1510" i="1"/>
  <c r="F125" i="4"/>
  <c r="C121" i="1"/>
  <c r="F321" i="4"/>
  <c r="C316" i="1"/>
  <c r="I1542" i="1"/>
  <c r="F35" i="6"/>
  <c r="C1431" i="1"/>
  <c r="H28" i="3"/>
  <c r="H526" i="1"/>
  <c r="G526" i="1"/>
  <c r="E180" i="9"/>
  <c r="B180" i="9" s="1"/>
  <c r="F230" i="4"/>
  <c r="C226" i="1"/>
  <c r="H591" i="1"/>
  <c r="G591" i="1"/>
  <c r="H1555" i="1"/>
  <c r="G1555" i="1"/>
  <c r="H40" i="1"/>
  <c r="G40" i="1"/>
  <c r="I1546" i="1"/>
  <c r="H624" i="1"/>
  <c r="G624" i="1"/>
  <c r="I1548" i="1"/>
  <c r="F535" i="4"/>
  <c r="D640" i="4"/>
  <c r="C529" i="1"/>
  <c r="F164" i="4"/>
  <c r="C160" i="1"/>
  <c r="D360" i="4"/>
  <c r="C356" i="1"/>
  <c r="F361" i="4"/>
  <c r="H331" i="1"/>
  <c r="G331" i="1"/>
  <c r="H1511" i="1"/>
  <c r="G1511" i="1"/>
  <c r="G24" i="9"/>
  <c r="H24" i="9"/>
  <c r="D152" i="4"/>
  <c r="C149" i="1"/>
  <c r="F153" i="4"/>
  <c r="H25" i="1"/>
  <c r="G25" i="1"/>
  <c r="H1201" i="1"/>
  <c r="G1201" i="1"/>
  <c r="H1260" i="1"/>
  <c r="G1260" i="1"/>
  <c r="D308" i="4"/>
  <c r="F309" i="4"/>
  <c r="C304" i="1"/>
  <c r="H1013" i="1"/>
  <c r="G1013" i="1"/>
  <c r="H1268" i="1"/>
  <c r="G1268" i="1"/>
  <c r="G1583" i="1"/>
  <c r="H1583" i="1"/>
  <c r="F373" i="4"/>
  <c r="C368" i="1"/>
  <c r="D355" i="1"/>
  <c r="I24" i="3"/>
  <c r="D1181" i="1"/>
  <c r="E176" i="5"/>
  <c r="D1180" i="1" s="1"/>
  <c r="F88" i="5"/>
  <c r="D69" i="5"/>
  <c r="C1093" i="1"/>
  <c r="K1481" i="9"/>
  <c r="G344" i="9"/>
  <c r="E344" i="9" s="1"/>
  <c r="B344" i="9" s="1"/>
  <c r="I39" i="3"/>
  <c r="C1621" i="1"/>
  <c r="G4" i="1"/>
  <c r="H4" i="1"/>
  <c r="G1050" i="1"/>
  <c r="H1050" i="1"/>
  <c r="H258" i="1"/>
  <c r="G258" i="1"/>
  <c r="H578" i="1"/>
  <c r="G578" i="1"/>
  <c r="F177" i="5"/>
  <c r="H24" i="3"/>
  <c r="C1181" i="1"/>
  <c r="D176" i="5"/>
  <c r="I23" i="3"/>
  <c r="D1074" i="1"/>
  <c r="E6" i="5"/>
  <c r="I22" i="3"/>
  <c r="D1012" i="1"/>
  <c r="H1207" i="1"/>
  <c r="G1207" i="1"/>
  <c r="H383" i="1"/>
  <c r="G383" i="1"/>
  <c r="C45" i="1"/>
  <c r="F49" i="4"/>
  <c r="F629" i="4"/>
  <c r="C623" i="1"/>
  <c r="H473" i="1"/>
  <c r="G473" i="1"/>
  <c r="F12" i="5"/>
  <c r="C1017" i="1"/>
  <c r="H32" i="1"/>
  <c r="G32" i="1"/>
  <c r="G212" i="1"/>
  <c r="H212" i="1"/>
  <c r="C78" i="1"/>
  <c r="F82" i="4"/>
  <c r="I25" i="3"/>
  <c r="D1255" i="1"/>
  <c r="F135" i="5"/>
  <c r="C1140" i="1"/>
  <c r="D45" i="8"/>
  <c r="C1628" i="1"/>
  <c r="F466" i="4"/>
  <c r="C460" i="1"/>
  <c r="H530" i="1"/>
  <c r="G530" i="1"/>
  <c r="D424" i="1"/>
  <c r="E639" i="4"/>
  <c r="D633" i="1" s="1"/>
  <c r="F202" i="4"/>
  <c r="C198" i="1"/>
  <c r="H265" i="1"/>
  <c r="G265" i="1"/>
  <c r="E640" i="4"/>
  <c r="D634" i="1" s="1"/>
  <c r="D529" i="1"/>
  <c r="H349" i="1"/>
  <c r="G349" i="1"/>
  <c r="G346" i="9"/>
  <c r="E346" i="9" s="1"/>
  <c r="C1538" i="1"/>
  <c r="H33" i="3"/>
  <c r="H150" i="1"/>
  <c r="G150" i="1"/>
  <c r="I31" i="3"/>
  <c r="D1537" i="1"/>
  <c r="F491" i="4"/>
  <c r="C485" i="1"/>
  <c r="H508" i="1"/>
  <c r="G508" i="1"/>
  <c r="D6" i="4"/>
  <c r="C3" i="1"/>
  <c r="F7" i="4"/>
  <c r="H1140" i="1" l="1"/>
  <c r="G1140" i="1"/>
  <c r="F640" i="4"/>
  <c r="C634" i="1"/>
  <c r="H1621" i="1"/>
  <c r="G1621" i="1"/>
  <c r="F251" i="5"/>
  <c r="H25" i="3"/>
  <c r="C1255" i="1"/>
  <c r="H45" i="1"/>
  <c r="G45" i="1"/>
  <c r="H1538" i="1"/>
  <c r="G1538" i="1"/>
  <c r="H1431" i="1"/>
  <c r="G1431" i="1"/>
  <c r="H299" i="9"/>
  <c r="D1011" i="1"/>
  <c r="H1181" i="1"/>
  <c r="G1181" i="1"/>
  <c r="H1124" i="1"/>
  <c r="G1124" i="1"/>
  <c r="H3" i="1"/>
  <c r="G3" i="1"/>
  <c r="B346" i="9"/>
  <c r="E345" i="9"/>
  <c r="I10" i="3" s="1"/>
  <c r="H1093" i="1"/>
  <c r="G1093" i="1"/>
  <c r="H356" i="1"/>
  <c r="G356" i="1"/>
  <c r="H1259" i="1"/>
  <c r="G1259" i="1"/>
  <c r="H425" i="1"/>
  <c r="G425" i="1"/>
  <c r="F176" i="5"/>
  <c r="C1180" i="1"/>
  <c r="E417" i="4"/>
  <c r="D412" i="1" s="1"/>
  <c r="D303" i="1"/>
  <c r="H368" i="1"/>
  <c r="G368" i="1"/>
  <c r="G78" i="1"/>
  <c r="H78" i="1"/>
  <c r="H460" i="1"/>
  <c r="G460" i="1"/>
  <c r="H160" i="1"/>
  <c r="G160" i="1"/>
  <c r="H316" i="1"/>
  <c r="G316" i="1"/>
  <c r="G149" i="1"/>
  <c r="H149" i="1"/>
  <c r="H304" i="1"/>
  <c r="G304" i="1"/>
  <c r="H217" i="1"/>
  <c r="G217" i="1"/>
  <c r="F6" i="4"/>
  <c r="D422" i="4"/>
  <c r="D300" i="4"/>
  <c r="C2" i="1"/>
  <c r="H17" i="3"/>
  <c r="H23" i="3"/>
  <c r="C1074" i="1"/>
  <c r="F69" i="5"/>
  <c r="F360" i="4"/>
  <c r="D418" i="4"/>
  <c r="C355" i="1"/>
  <c r="E422" i="4"/>
  <c r="F430" i="4"/>
  <c r="D639" i="4"/>
  <c r="C424" i="1"/>
  <c r="G1401" i="1"/>
  <c r="H1401" i="1"/>
  <c r="H1628" i="1"/>
  <c r="G1628" i="1"/>
  <c r="H1017" i="1"/>
  <c r="G1017" i="1"/>
  <c r="H485" i="1"/>
  <c r="G485" i="1"/>
  <c r="I40" i="3"/>
  <c r="C1622" i="1"/>
  <c r="G343" i="9"/>
  <c r="E343" i="9" s="1"/>
  <c r="D299" i="4"/>
  <c r="F152" i="4"/>
  <c r="H18" i="3"/>
  <c r="C148" i="1"/>
  <c r="H529" i="1"/>
  <c r="G529" i="1"/>
  <c r="H121" i="1"/>
  <c r="G121" i="1"/>
  <c r="F141" i="6"/>
  <c r="C1537" i="1"/>
  <c r="H31" i="3"/>
  <c r="E423" i="4"/>
  <c r="E301" i="4"/>
  <c r="D297" i="1" s="1"/>
  <c r="D295" i="1"/>
  <c r="H226" i="1"/>
  <c r="G226" i="1"/>
  <c r="H516" i="1"/>
  <c r="G516" i="1"/>
  <c r="E24" i="9"/>
  <c r="B348" i="9"/>
  <c r="E347" i="9"/>
  <c r="H198" i="1"/>
  <c r="G198" i="1"/>
  <c r="H623" i="1"/>
  <c r="G623" i="1"/>
  <c r="E418" i="4"/>
  <c r="D413" i="1" s="1"/>
  <c r="D417" i="4"/>
  <c r="C303" i="1"/>
  <c r="F308" i="4"/>
  <c r="H1012" i="1"/>
  <c r="G1012" i="1"/>
  <c r="G299" i="9"/>
  <c r="E299" i="9" s="1"/>
  <c r="G306" i="9"/>
  <c r="E306" i="9" s="1"/>
  <c r="B306" i="9" s="1"/>
  <c r="F6" i="5"/>
  <c r="C1011" i="1"/>
  <c r="H1537" i="1" l="1"/>
  <c r="G1537" i="1"/>
  <c r="H355" i="1"/>
  <c r="G355" i="1"/>
  <c r="H148" i="1"/>
  <c r="G148" i="1"/>
  <c r="H1074" i="1"/>
  <c r="G1074" i="1"/>
  <c r="H1180" i="1"/>
  <c r="G1180" i="1"/>
  <c r="B299" i="9"/>
  <c r="B24" i="9"/>
  <c r="F418" i="4"/>
  <c r="C413" i="1"/>
  <c r="H303" i="1"/>
  <c r="G303" i="1"/>
  <c r="F417" i="4"/>
  <c r="C412" i="1"/>
  <c r="F299" i="4"/>
  <c r="D423" i="4"/>
  <c r="D301" i="4"/>
  <c r="C295" i="1"/>
  <c r="H9" i="3"/>
  <c r="H2" i="1"/>
  <c r="G2" i="1"/>
  <c r="H8" i="3"/>
  <c r="H1011" i="1"/>
  <c r="G1011" i="1"/>
  <c r="C633" i="1"/>
  <c r="F639" i="4"/>
  <c r="E644" i="4"/>
  <c r="D418" i="1"/>
  <c r="E425" i="4"/>
  <c r="D420" i="1" s="1"/>
  <c r="H20" i="9"/>
  <c r="E342" i="9"/>
  <c r="B343" i="9"/>
  <c r="H424" i="1"/>
  <c r="G424" i="1"/>
  <c r="F300" i="4"/>
  <c r="C296" i="1"/>
  <c r="H1255" i="1"/>
  <c r="G1255" i="1"/>
  <c r="E424" i="4"/>
  <c r="D419" i="1" s="1"/>
  <c r="D417" i="1"/>
  <c r="E643" i="4"/>
  <c r="D643" i="4"/>
  <c r="F422" i="4"/>
  <c r="C417" i="1"/>
  <c r="D424" i="4"/>
  <c r="H1622" i="1"/>
  <c r="G1622" i="1"/>
  <c r="H11" i="3"/>
  <c r="H634" i="1"/>
  <c r="G634" i="1"/>
  <c r="M3" i="9" l="1"/>
  <c r="H295" i="1"/>
  <c r="G295" i="1"/>
  <c r="E646" i="4"/>
  <c r="D638" i="1"/>
  <c r="G20" i="9"/>
  <c r="E20" i="9" s="1"/>
  <c r="B20" i="9" s="1"/>
  <c r="D644" i="4"/>
  <c r="F423" i="4"/>
  <c r="C418" i="1"/>
  <c r="D425" i="4"/>
  <c r="H417" i="1"/>
  <c r="G417" i="1"/>
  <c r="H413" i="1"/>
  <c r="G413" i="1"/>
  <c r="K3" i="9"/>
  <c r="I9" i="3"/>
  <c r="E645" i="4"/>
  <c r="D637" i="1"/>
  <c r="F301" i="4"/>
  <c r="C297" i="1"/>
  <c r="D645" i="4"/>
  <c r="F643" i="4"/>
  <c r="C637" i="1"/>
  <c r="I11" i="3"/>
  <c r="N3" i="9"/>
  <c r="H633" i="1"/>
  <c r="G633" i="1"/>
  <c r="H412" i="1"/>
  <c r="G412" i="1"/>
  <c r="H296" i="1"/>
  <c r="G296" i="1"/>
  <c r="F424" i="4"/>
  <c r="C419" i="1"/>
  <c r="E650" i="4" l="1"/>
  <c r="D640" i="1"/>
  <c r="H418" i="1"/>
  <c r="G418" i="1"/>
  <c r="H637" i="1"/>
  <c r="G637" i="1"/>
  <c r="H334" i="9"/>
  <c r="G334" i="9"/>
  <c r="F425" i="4"/>
  <c r="C420" i="1"/>
  <c r="H419" i="1"/>
  <c r="G419" i="1"/>
  <c r="F645" i="4"/>
  <c r="C639" i="1"/>
  <c r="H297" i="1"/>
  <c r="G297" i="1"/>
  <c r="D646" i="4"/>
  <c r="F644" i="4"/>
  <c r="C638" i="1"/>
  <c r="E649" i="4"/>
  <c r="D639" i="1"/>
  <c r="E334" i="9" l="1"/>
  <c r="B334" i="9" s="1"/>
  <c r="H638" i="1"/>
  <c r="G638" i="1"/>
  <c r="H420" i="1"/>
  <c r="G420" i="1"/>
  <c r="I19" i="3"/>
  <c r="D643" i="1"/>
  <c r="F646" i="4"/>
  <c r="D650" i="4"/>
  <c r="C640" i="1"/>
  <c r="D649" i="4"/>
  <c r="H639" i="1"/>
  <c r="G639" i="1"/>
  <c r="I20" i="3"/>
  <c r="D644" i="1"/>
  <c r="E298" i="9" l="1"/>
  <c r="I8" i="3" s="1"/>
  <c r="H19" i="3"/>
  <c r="F649" i="4"/>
  <c r="C643" i="1"/>
  <c r="G297" i="9"/>
  <c r="E297" i="9" s="1"/>
  <c r="B297" i="9" s="1"/>
  <c r="H640" i="1"/>
  <c r="G640" i="1"/>
  <c r="H7" i="3"/>
  <c r="F650" i="4"/>
  <c r="H20" i="3"/>
  <c r="C644" i="1"/>
  <c r="J3" i="9" l="1"/>
  <c r="H644" i="1"/>
  <c r="G644" i="1"/>
  <c r="H643" i="1"/>
  <c r="G643" i="1"/>
  <c r="L293" i="9" l="1"/>
  <c r="F293" i="9" s="1"/>
  <c r="H295" i="9"/>
  <c r="G295" i="9"/>
  <c r="K6" i="9"/>
  <c r="H17" i="9"/>
  <c r="K11" i="9"/>
  <c r="J6" i="9"/>
  <c r="M16" i="9"/>
  <c r="J11" i="9"/>
  <c r="K5" i="9"/>
  <c r="H16" i="9"/>
  <c r="I11" i="9"/>
  <c r="G22" i="9"/>
  <c r="G16" i="9"/>
  <c r="J10" i="9"/>
  <c r="K9" i="9"/>
  <c r="H21" i="9"/>
  <c r="G21" i="9"/>
  <c r="H18" i="9"/>
  <c r="G18" i="9"/>
  <c r="L15" i="9"/>
  <c r="I9" i="9"/>
  <c r="K13" i="9"/>
  <c r="I7" i="9"/>
  <c r="L16" i="9"/>
  <c r="I6" i="9"/>
  <c r="I8" i="9"/>
  <c r="K8" i="9"/>
  <c r="J17" i="9"/>
  <c r="K10" i="9"/>
  <c r="J13" i="9"/>
  <c r="I5" i="9"/>
  <c r="M15" i="9"/>
  <c r="K7" i="9"/>
  <c r="I17" i="9"/>
  <c r="J12" i="9"/>
  <c r="G15" i="9"/>
  <c r="J7" i="9"/>
  <c r="J8" i="9"/>
  <c r="H15" i="9"/>
  <c r="J9" i="9"/>
  <c r="I12" i="9"/>
  <c r="K12" i="9"/>
  <c r="J5" i="9"/>
  <c r="I13" i="9"/>
  <c r="G17" i="9"/>
  <c r="H22" i="9"/>
  <c r="E18" i="9" l="1"/>
  <c r="B18" i="9" s="1"/>
  <c r="E6" i="9"/>
  <c r="B6" i="9" s="1"/>
  <c r="E8" i="9"/>
  <c r="B8" i="9" s="1"/>
  <c r="E10" i="9"/>
  <c r="B10" i="9" s="1"/>
  <c r="E11" i="9"/>
  <c r="B11" i="9" s="1"/>
  <c r="E15" i="9"/>
  <c r="E5" i="9"/>
  <c r="B5" i="9" s="1"/>
  <c r="E295" i="9"/>
  <c r="B295" i="9" s="1"/>
  <c r="E9" i="9"/>
  <c r="B9" i="9" s="1"/>
  <c r="E7" i="9"/>
  <c r="B7" i="9" s="1"/>
  <c r="F16" i="9"/>
  <c r="E17" i="9"/>
  <c r="B17" i="9" s="1"/>
  <c r="F15" i="9"/>
  <c r="E13" i="9"/>
  <c r="B13" i="9" s="1"/>
  <c r="E12" i="9"/>
  <c r="B12" i="9" s="1"/>
  <c r="E21" i="9"/>
  <c r="B21" i="9" s="1"/>
  <c r="E16" i="9"/>
  <c r="E23" i="9"/>
  <c r="I7" i="3" s="1"/>
  <c r="E22" i="9"/>
  <c r="B22" i="9" s="1"/>
  <c r="B293" i="9"/>
  <c r="F23" i="9"/>
  <c r="F14" i="9" l="1"/>
  <c r="F3" i="9" s="1"/>
  <c r="B16" i="9"/>
  <c r="E4" i="9"/>
  <c r="B15" i="9"/>
  <c r="E14" i="9"/>
  <c r="I13" i="3" s="1"/>
  <c r="E3" i="9" l="1"/>
</calcChain>
</file>

<file path=xl/sharedStrings.xml><?xml version="1.0" encoding="utf-8"?>
<sst xmlns="http://schemas.openxmlformats.org/spreadsheetml/2006/main" count="4733" uniqueCount="3656">
  <si>
    <t>Obveznik:</t>
  </si>
  <si>
    <t>48066 - URED KOMISIJE ZA ODNOSE S VJERSKIM ZAJEDNICAMA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</si>
  <si>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</si>
  <si>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</si>
  <si>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</si>
  <si>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</si>
  <si>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</si>
  <si>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</si>
  <si>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</si>
  <si>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</si>
  <si>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</si>
  <si>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</si>
  <si>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</si>
  <si>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</si>
  <si>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</si>
  <si>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</si>
  <si>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</si>
  <si>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</si>
  <si>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</si>
  <si>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</si>
  <si>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</si>
  <si>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</si>
  <si>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</si>
  <si>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</si>
  <si>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</si>
  <si>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</si>
  <si>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</si>
  <si>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</si>
  <si>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</si>
  <si>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</si>
  <si>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</si>
  <si>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</si>
  <si>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</si>
  <si>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</si>
  <si>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</si>
  <si>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</si>
  <si>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</si>
  <si>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</si>
  <si>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</si>
  <si>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</si>
  <si>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</si>
  <si>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</si>
  <si>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</si>
  <si>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</si>
  <si>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</si>
  <si>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</si>
  <si>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</si>
  <si>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</si>
  <si>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</si>
  <si>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</si>
  <si>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</si>
  <si>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</si>
  <si>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</si>
  <si>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</si>
  <si>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</si>
  <si>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</si>
  <si>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</si>
  <si>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</si>
  <si>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</si>
  <si>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</si>
  <si>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</si>
  <si>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</si>
  <si>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</si>
  <si>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</si>
  <si>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</si>
  <si>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</si>
  <si>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</si>
  <si>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</si>
  <si>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</si>
  <si>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</si>
  <si>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</si>
  <si>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</si>
  <si>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</si>
  <si>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</si>
  <si>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</si>
  <si>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</si>
  <si>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</si>
  <si>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</si>
  <si>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</si>
  <si>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</si>
  <si>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</si>
  <si>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</si>
  <si>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</si>
  <si>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</si>
  <si>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</si>
  <si>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</si>
  <si>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</si>
  <si>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</si>
  <si>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</si>
  <si>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</si>
  <si>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</si>
  <si>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</si>
  <si>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</si>
  <si>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</si>
  <si>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</si>
  <si>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</si>
  <si>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</si>
  <si>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</si>
  <si>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</si>
  <si>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</si>
  <si>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</si>
  <si>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</si>
  <si>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</si>
  <si>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</si>
  <si>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</si>
  <si>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</si>
  <si>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</si>
  <si>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</si>
  <si>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</si>
  <si>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</si>
  <si>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</si>
  <si>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</si>
  <si>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</si>
  <si>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</si>
  <si>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</si>
  <si>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</si>
  <si>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</si>
  <si>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</si>
  <si>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</si>
  <si>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</si>
  <si>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</si>
  <si>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</si>
  <si>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</si>
  <si>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</si>
  <si>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</si>
  <si>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</si>
  <si>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</si>
  <si>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</si>
  <si>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</si>
  <si>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</si>
  <si>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</si>
  <si>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</si>
  <si>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</si>
  <si>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</si>
  <si>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</si>
  <si>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</si>
  <si>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</si>
  <si>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</si>
  <si>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</si>
  <si>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</si>
  <si>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</si>
  <si>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</si>
  <si>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</si>
  <si>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</si>
  <si>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</si>
  <si>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</si>
  <si>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</si>
  <si>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</si>
  <si>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</si>
  <si>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</si>
  <si>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</si>
  <si>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</si>
  <si>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</si>
  <si>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</si>
  <si>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</si>
  <si>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</si>
  <si>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</si>
  <si>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</si>
  <si>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</si>
  <si>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</si>
  <si>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</si>
  <si>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</si>
  <si>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</si>
  <si>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</si>
  <si>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</si>
  <si>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</si>
  <si>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</si>
  <si>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</si>
  <si>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</si>
  <si>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</si>
  <si>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</si>
  <si>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</si>
  <si>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</si>
  <si>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</si>
  <si>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</si>
  <si>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</si>
  <si>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</si>
  <si>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</si>
  <si>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</si>
  <si>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</si>
  <si>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</si>
  <si>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</si>
  <si>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</si>
  <si>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</si>
  <si>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</si>
  <si>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</si>
  <si>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</si>
  <si>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</si>
  <si>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</si>
  <si>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</si>
  <si>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</si>
  <si>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</si>
  <si>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</si>
  <si>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</si>
  <si>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</si>
  <si>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</si>
  <si>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</si>
  <si>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</si>
  <si>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</si>
  <si>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</si>
  <si>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</si>
  <si>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</si>
  <si>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</si>
  <si>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</si>
  <si>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</si>
  <si>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</si>
  <si>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</si>
  <si>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</si>
  <si>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</si>
  <si>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</si>
  <si>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</si>
  <si>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</si>
  <si>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</si>
  <si>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</si>
  <si>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</si>
  <si>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</si>
  <si>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</si>
  <si>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</si>
  <si>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</si>
  <si>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</si>
  <si>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</si>
  <si>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</si>
  <si>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</si>
  <si>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</si>
  <si>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</si>
  <si>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</si>
  <si>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</si>
  <si>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</si>
  <si>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</si>
  <si>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</si>
  <si>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</si>
  <si>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</si>
  <si>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</si>
  <si>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</si>
  <si>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</si>
  <si>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</si>
  <si>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</si>
  <si>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</si>
  <si>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</si>
  <si>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</si>
  <si>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</si>
  <si>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</si>
  <si>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</si>
  <si>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</si>
  <si>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</si>
  <si>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</si>
  <si>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</si>
  <si>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</si>
  <si>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</si>
  <si>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</si>
  <si>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</si>
  <si>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</si>
  <si>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</si>
  <si>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</si>
  <si>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</si>
  <si>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</si>
  <si>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</si>
  <si>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</si>
  <si>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</si>
  <si>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</si>
  <si>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</si>
  <si>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</si>
  <si>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</si>
  <si>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</si>
  <si>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</si>
  <si>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</si>
  <si>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</si>
  <si>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</si>
  <si>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</si>
  <si>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</si>
  <si>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</si>
  <si>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</si>
  <si>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</si>
  <si>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</si>
  <si>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</si>
  <si>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</si>
  <si>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</si>
  <si>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</si>
  <si>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</si>
  <si>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</si>
  <si>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</si>
  <si>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</si>
  <si>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</si>
  <si>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</si>
  <si>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</si>
  <si>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</si>
  <si>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</si>
  <si>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</si>
  <si>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</si>
  <si>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</si>
  <si>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</si>
  <si>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</si>
  <si>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</si>
  <si>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</si>
  <si>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</si>
  <si>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</si>
  <si>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</si>
  <si>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</si>
  <si>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</si>
  <si>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</si>
  <si>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</si>
  <si>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</si>
  <si>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</si>
  <si>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</si>
  <si>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</si>
  <si>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</si>
  <si>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</si>
  <si>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</si>
  <si>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</si>
  <si>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</si>
  <si>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</si>
  <si>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</si>
  <si>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</si>
  <si>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</si>
  <si>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</si>
  <si>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</si>
  <si>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</si>
  <si>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</si>
  <si>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</si>
  <si>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</si>
  <si>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</si>
  <si>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</si>
  <si>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</si>
  <si>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</si>
  <si>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</si>
  <si>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</si>
  <si>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</si>
  <si>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</si>
  <si>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</si>
  <si>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</si>
  <si>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</si>
  <si>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</si>
  <si>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</si>
  <si>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</si>
  <si>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</si>
  <si>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</si>
  <si>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</si>
  <si>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</si>
  <si>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</si>
  <si>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</si>
  <si>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</si>
  <si>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</si>
  <si>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</si>
  <si>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</si>
  <si>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</si>
  <si>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</si>
  <si>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</si>
  <si>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</si>
  <si>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</si>
  <si>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</si>
  <si>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</si>
  <si>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</si>
  <si>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</si>
  <si>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</si>
  <si>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</si>
  <si>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</si>
  <si>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</si>
  <si>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</si>
  <si>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</si>
  <si>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</si>
  <si>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</si>
  <si>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</si>
  <si>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</si>
  <si>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</si>
  <si>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</si>
  <si>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</si>
  <si>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</si>
  <si>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</si>
  <si>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</si>
  <si>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</si>
  <si>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</si>
  <si>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</si>
  <si>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</si>
  <si>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</si>
  <si>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</si>
  <si>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</si>
  <si>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</si>
  <si>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</si>
  <si>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</si>
  <si>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</si>
  <si>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</si>
  <si>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</si>
  <si>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</si>
  <si>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</si>
  <si>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</si>
  <si>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</si>
  <si>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</si>
  <si>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</si>
  <si>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</si>
  <si>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</si>
  <si>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</si>
  <si>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</si>
  <si>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</si>
  <si>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</si>
  <si>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</si>
  <si>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</si>
  <si>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</si>
  <si>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</si>
  <si>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</si>
  <si>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</si>
  <si>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</si>
  <si>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</si>
  <si>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</si>
  <si>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</si>
  <si>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</si>
  <si>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</si>
  <si>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</si>
  <si>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</si>
  <si>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</si>
  <si>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</si>
  <si>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</si>
  <si>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</si>
  <si>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</si>
  <si>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</si>
  <si>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</si>
  <si>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</si>
  <si>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</si>
  <si>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</si>
  <si>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</si>
  <si>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</si>
  <si>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</si>
  <si>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</si>
  <si>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</si>
  <si>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</si>
  <si>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</si>
  <si>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</si>
  <si>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</si>
  <si>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</si>
  <si>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</si>
  <si>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</si>
  <si>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</si>
  <si>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</si>
  <si>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</si>
  <si>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</si>
  <si>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</si>
  <si>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</si>
  <si>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</si>
  <si>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</si>
  <si>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</si>
  <si>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</si>
  <si>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</si>
  <si>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</si>
  <si>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</si>
  <si>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</si>
  <si>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</si>
  <si>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</si>
  <si>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</si>
  <si>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</si>
  <si>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</si>
  <si>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</si>
  <si>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</si>
  <si>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</si>
  <si>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</si>
  <si>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</si>
  <si>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</si>
  <si>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</si>
  <si>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</si>
  <si>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</si>
  <si>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</si>
  <si>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</si>
  <si>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</si>
  <si>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</si>
  <si>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</si>
  <si>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</si>
  <si>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</si>
  <si>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</si>
  <si>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</si>
  <si>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</si>
  <si>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</si>
  <si>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</si>
  <si>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</si>
  <si>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</si>
  <si>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</si>
  <si>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</si>
  <si>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</si>
  <si>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</si>
  <si>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</si>
  <si>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</si>
  <si>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</si>
  <si>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</si>
  <si>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</si>
  <si>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</si>
  <si>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</si>
  <si>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</si>
  <si>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</si>
  <si>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</si>
  <si>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</si>
  <si>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</si>
  <si>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</si>
  <si>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</si>
  <si>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</si>
  <si>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</si>
  <si>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</si>
  <si>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</si>
  <si>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</si>
  <si>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</si>
  <si>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</si>
  <si>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</si>
  <si>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</si>
  <si>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</si>
  <si>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</si>
  <si>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</si>
  <si>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</si>
  <si>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</si>
  <si>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</si>
  <si>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</si>
  <si>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</si>
  <si>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</si>
  <si>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</si>
  <si>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</si>
  <si>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</si>
  <si>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</si>
  <si>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</si>
  <si>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</si>
  <si>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</si>
  <si>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</si>
  <si>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</si>
  <si>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</si>
  <si>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</si>
  <si>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</si>
  <si>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</si>
  <si>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</si>
  <si>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</si>
  <si>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</si>
  <si>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</si>
  <si>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</si>
  <si>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</si>
  <si>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</si>
  <si>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</si>
  <si>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</si>
  <si>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</si>
  <si>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</si>
  <si>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</si>
  <si>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</si>
  <si>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</si>
  <si>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</si>
  <si>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</si>
  <si>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</si>
  <si>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</si>
  <si>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</si>
  <si>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</si>
  <si>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</si>
  <si>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</si>
  <si>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</si>
  <si>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</si>
  <si>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</si>
  <si>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</si>
  <si>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</si>
  <si>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</si>
  <si>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</si>
  <si>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</si>
  <si>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</si>
  <si>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</si>
  <si>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</si>
  <si>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</si>
  <si>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</si>
  <si>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</si>
  <si>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</si>
  <si>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</si>
  <si>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</si>
  <si>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</si>
  <si>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</si>
  <si>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</si>
  <si>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</si>
  <si>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</si>
  <si>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</si>
  <si>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</si>
  <si>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</si>
  <si>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</si>
  <si>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</si>
  <si>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</si>
  <si>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</si>
  <si>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</si>
  <si>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</si>
  <si>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</si>
  <si>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</si>
  <si>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</si>
  <si>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</si>
  <si>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</si>
  <si>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</si>
  <si>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</si>
  <si>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</si>
  <si>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</si>
  <si>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</si>
  <si>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</si>
  <si>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</si>
  <si>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</si>
  <si>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</si>
  <si>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</si>
  <si>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</si>
  <si>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</si>
  <si>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</si>
  <si>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</si>
  <si>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</si>
  <si>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</si>
  <si>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</si>
  <si>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</si>
  <si>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</si>
  <si>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</si>
  <si>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</si>
  <si>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</si>
  <si>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</si>
  <si>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</si>
  <si>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</si>
  <si>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</si>
  <si>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</si>
  <si>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</si>
  <si>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</si>
  <si>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</si>
  <si>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</si>
  <si>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</si>
  <si>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</si>
  <si>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</si>
  <si>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</si>
  <si>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</si>
  <si>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</si>
  <si>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</si>
  <si>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</si>
  <si>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</si>
  <si>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</si>
  <si>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</si>
  <si>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</si>
  <si>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</si>
  <si>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</si>
  <si>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</si>
  <si>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</si>
  <si>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</si>
  <si>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</si>
  <si>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</si>
  <si>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</si>
  <si>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</si>
  <si>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</si>
  <si>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</si>
  <si>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</si>
  <si>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</si>
  <si>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</si>
  <si>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</si>
  <si>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</si>
  <si>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</si>
  <si>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</si>
  <si>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</si>
  <si>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</si>
  <si>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</si>
  <si>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</si>
  <si>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</si>
  <si>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</si>
  <si>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</si>
  <si>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</si>
  <si>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</si>
  <si>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</si>
  <si>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</si>
  <si>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</si>
  <si>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</si>
  <si>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</si>
  <si>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</si>
  <si>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</si>
  <si>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</si>
  <si>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</si>
  <si>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</si>
  <si>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</si>
  <si>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</si>
  <si>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</si>
  <si>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</si>
  <si>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</si>
  <si>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</si>
  <si>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</si>
  <si>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</si>
  <si>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</si>
  <si>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</si>
  <si>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</si>
  <si>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</si>
  <si>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</si>
  <si>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</si>
  <si>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</si>
  <si>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</si>
  <si>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</si>
  <si>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</si>
  <si>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</si>
  <si>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</si>
  <si>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</si>
  <si>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</si>
  <si>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</si>
  <si>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</si>
  <si>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</si>
  <si>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</si>
  <si>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</si>
  <si>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</si>
  <si>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</si>
  <si>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</si>
  <si>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</si>
  <si>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</si>
  <si>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</si>
  <si>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</si>
  <si>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</si>
  <si>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</si>
  <si>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</si>
  <si>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</si>
  <si>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</si>
  <si>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</si>
  <si>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</si>
  <si>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</si>
  <si>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</si>
  <si>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</si>
  <si>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</si>
  <si>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</si>
  <si>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</si>
  <si>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</si>
  <si>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</si>
  <si>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</si>
  <si>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</si>
  <si>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</si>
  <si>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</si>
  <si>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</si>
  <si>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</si>
  <si>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</si>
  <si>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</si>
  <si>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</si>
  <si>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</si>
  <si>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</si>
  <si>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</si>
  <si>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</si>
  <si>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</si>
  <si>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</si>
  <si>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</si>
  <si>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</si>
  <si>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</si>
  <si>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</si>
  <si>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</si>
  <si>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</si>
  <si>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</si>
  <si>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</si>
  <si>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</si>
  <si>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</si>
  <si>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</si>
  <si>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</si>
  <si>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</si>
  <si>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</si>
  <si>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</si>
  <si>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</si>
  <si>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</si>
  <si>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</si>
  <si>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</si>
  <si>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</si>
  <si>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</si>
  <si>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</si>
  <si>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</si>
  <si>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</si>
  <si>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</si>
  <si>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</si>
  <si>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</si>
  <si>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</si>
  <si>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</si>
  <si>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</si>
  <si>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</si>
  <si>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</si>
  <si>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</si>
  <si>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</si>
  <si>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</si>
  <si>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</si>
  <si>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</si>
  <si>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</si>
  <si>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</si>
  <si>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</si>
  <si>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</si>
  <si>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</si>
  <si>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</si>
  <si>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</si>
  <si>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</si>
  <si>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</si>
  <si>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</si>
  <si>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</si>
  <si>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</si>
  <si>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</si>
  <si>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</si>
  <si>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</si>
  <si>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</si>
  <si>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</si>
  <si>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</si>
  <si>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</si>
  <si>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</si>
  <si>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</si>
  <si>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</si>
  <si>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</si>
  <si>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</si>
  <si>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</si>
  <si>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</si>
  <si>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</si>
  <si>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</si>
  <si>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</si>
  <si>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</si>
  <si>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</si>
  <si>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</si>
  <si>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</si>
  <si>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</si>
  <si>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</si>
  <si>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</si>
  <si>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</si>
  <si>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</si>
  <si>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</si>
  <si>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</si>
  <si>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</si>
  <si>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</si>
  <si>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</si>
  <si>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</si>
  <si>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</si>
  <si>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</si>
  <si>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</si>
  <si>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</si>
  <si>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</si>
  <si>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</si>
  <si>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</si>
  <si>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</si>
  <si>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</si>
  <si>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</si>
  <si>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</si>
  <si>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</si>
  <si>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</si>
  <si>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</si>
  <si>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</si>
  <si>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</si>
  <si>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</si>
  <si>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</si>
  <si>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</si>
  <si>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</si>
  <si>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</si>
  <si>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</si>
  <si>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</si>
  <si>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</si>
  <si>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</si>
  <si>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</si>
  <si>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</si>
  <si>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</si>
  <si>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</si>
  <si>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</si>
  <si>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</si>
  <si>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</si>
  <si>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</si>
  <si>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</si>
  <si>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</si>
  <si>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</si>
  <si>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</si>
  <si>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</si>
  <si>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</si>
  <si>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</si>
  <si>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</si>
  <si>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</si>
  <si>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</si>
  <si>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</si>
  <si>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</si>
  <si>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</si>
  <si>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</si>
  <si>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</si>
  <si>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</si>
  <si>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</si>
  <si>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</si>
  <si>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</si>
  <si>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</si>
  <si>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</si>
  <si>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</si>
  <si>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</si>
  <si>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</si>
  <si>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</si>
  <si>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</si>
  <si>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</si>
  <si>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</si>
  <si>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</si>
  <si>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</si>
  <si>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</si>
  <si>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</si>
  <si>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</si>
  <si>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</si>
  <si>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</si>
  <si>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</si>
  <si>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</si>
  <si>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</si>
  <si>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</si>
  <si>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</si>
  <si>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</si>
  <si>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</si>
  <si>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</si>
  <si>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</si>
  <si>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</si>
  <si>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</si>
  <si>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</si>
  <si>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</si>
  <si>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</si>
  <si>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</si>
  <si>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</si>
  <si>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</si>
  <si>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</si>
  <si>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</si>
  <si>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</si>
  <si>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</si>
  <si>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</si>
  <si>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</si>
  <si>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</si>
  <si>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</si>
  <si>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</si>
  <si>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</si>
  <si>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</si>
  <si>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</si>
  <si>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</si>
  <si>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</si>
  <si>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</si>
  <si>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</si>
  <si>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</si>
  <si>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</si>
  <si>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</si>
  <si>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</si>
  <si>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</si>
  <si>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</si>
  <si>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</si>
  <si>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</si>
  <si>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</si>
  <si>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</si>
  <si>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</si>
  <si>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</si>
  <si>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</si>
  <si>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</si>
  <si>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</si>
  <si>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</si>
  <si>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</si>
  <si>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</si>
  <si>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</si>
  <si>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</si>
  <si>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</si>
  <si>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</si>
  <si>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</si>
  <si>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</si>
  <si>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</si>
  <si>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</si>
  <si>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</si>
  <si>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</si>
  <si>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</si>
  <si>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</si>
  <si>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</si>
  <si>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</si>
  <si>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</si>
  <si>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</si>
  <si>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</si>
  <si>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</si>
  <si>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</si>
  <si>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</si>
  <si>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</si>
  <si>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</si>
  <si>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</si>
  <si>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</si>
  <si>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</si>
  <si>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</si>
  <si>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</si>
  <si>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</si>
  <si>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</si>
  <si>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</si>
  <si>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</si>
  <si>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</si>
  <si>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</si>
  <si>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</si>
  <si>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</si>
  <si>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</si>
  <si>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</si>
  <si>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</si>
  <si>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</si>
  <si>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</si>
  <si>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</si>
  <si>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</si>
  <si>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</si>
  <si>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</si>
  <si>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</si>
  <si>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</si>
  <si>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</si>
  <si>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</si>
  <si>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</si>
  <si>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</si>
  <si>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</si>
  <si>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</si>
  <si>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</si>
  <si>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</si>
  <si>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</si>
  <si>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</si>
  <si>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</si>
  <si>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</si>
  <si>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</si>
  <si>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</si>
  <si>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</si>
  <si>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</si>
  <si>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</si>
  <si>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</si>
  <si>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</si>
  <si>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</si>
  <si>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</si>
  <si>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</si>
  <si>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</si>
  <si>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</si>
  <si>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</si>
  <si>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</si>
  <si>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</si>
  <si>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</si>
  <si>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</si>
  <si>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</si>
  <si>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</si>
  <si>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</si>
  <si>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</si>
  <si>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</si>
  <si>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</si>
  <si>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</si>
  <si>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</si>
  <si>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</si>
  <si>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</si>
  <si>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</si>
  <si>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</si>
  <si>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</si>
  <si>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</si>
  <si>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</si>
  <si>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</si>
  <si>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</si>
  <si>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</si>
  <si>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</si>
  <si>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</si>
  <si>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</si>
  <si>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</si>
  <si>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</si>
  <si>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</si>
  <si>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</si>
  <si>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</si>
  <si>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</si>
  <si>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</si>
  <si>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</si>
  <si>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</si>
  <si>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</si>
  <si>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</si>
  <si>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</si>
  <si>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</si>
  <si>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</si>
  <si>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</si>
  <si>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</si>
  <si>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</si>
  <si>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</si>
  <si>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</si>
  <si>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</si>
  <si>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</si>
  <si>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</si>
  <si>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</si>
  <si>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</si>
  <si>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</si>
  <si>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</si>
  <si>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</si>
  <si>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</si>
  <si>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</si>
  <si>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</si>
  <si>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</si>
  <si>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</si>
  <si>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</si>
  <si>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</si>
  <si>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</si>
  <si>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</si>
  <si>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</si>
  <si>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</si>
  <si>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</si>
  <si>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</si>
  <si>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</si>
  <si>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</si>
  <si>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</si>
  <si>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</si>
  <si>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</si>
  <si>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</si>
  <si>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</si>
  <si>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</si>
  <si>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</si>
  <si>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</si>
  <si>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</si>
  <si>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</si>
  <si>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</si>
  <si>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</si>
  <si>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</si>
  <si>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</si>
  <si>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</si>
  <si>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</si>
  <si>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</si>
  <si>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</si>
  <si>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</si>
  <si>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</si>
  <si>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</si>
  <si>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</si>
  <si>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</si>
  <si>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</si>
  <si>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</si>
  <si>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</si>
  <si>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</si>
  <si>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</si>
  <si>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</si>
  <si>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</si>
  <si>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</si>
  <si>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</si>
  <si>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</si>
  <si>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</si>
  <si>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</si>
  <si>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</si>
  <si>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</si>
  <si>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</si>
  <si>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</si>
  <si>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</si>
  <si>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</si>
  <si>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</si>
  <si>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</si>
  <si>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</si>
  <si>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</si>
  <si>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</si>
  <si>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</si>
  <si>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</si>
  <si>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</si>
  <si>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</si>
  <si>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</si>
  <si>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</si>
  <si>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</si>
  <si>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</si>
  <si>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</si>
  <si>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</si>
  <si>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</si>
  <si>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</si>
  <si>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</si>
  <si>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</si>
  <si>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</si>
  <si>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</si>
  <si>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</si>
  <si>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</si>
  <si>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</si>
  <si>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</si>
  <si>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</si>
  <si>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</si>
  <si>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</si>
  <si>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</si>
  <si>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</si>
  <si>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</si>
  <si>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</si>
  <si>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</si>
  <si>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</si>
  <si>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</si>
  <si>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</si>
  <si>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</si>
  <si>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</si>
  <si>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</si>
  <si>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</si>
  <si>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</si>
  <si>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</si>
  <si>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</si>
  <si>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</si>
  <si>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</si>
  <si>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</si>
  <si>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</si>
  <si>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</si>
  <si>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</si>
  <si>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</si>
  <si>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</si>
  <si>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</si>
  <si>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</si>
  <si>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</si>
  <si>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</si>
  <si>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</si>
  <si>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</si>
  <si>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</si>
  <si>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</si>
  <si>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</si>
  <si>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</si>
  <si>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</si>
  <si>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</si>
  <si>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</si>
  <si>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</si>
  <si>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</si>
  <si>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</si>
  <si>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</si>
  <si>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</si>
  <si>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</si>
  <si>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</si>
  <si>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</si>
  <si>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</si>
  <si>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</si>
  <si>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</si>
  <si>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</si>
  <si>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</si>
  <si>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</si>
  <si>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</si>
  <si>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</si>
  <si>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</si>
  <si>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</si>
  <si>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</si>
  <si>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</si>
  <si>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</si>
  <si>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</si>
  <si>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</si>
  <si>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</si>
  <si>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</si>
  <si>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</si>
  <si>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</si>
  <si>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</si>
  <si>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</si>
  <si>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</si>
  <si>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</si>
  <si>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</si>
  <si>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</si>
  <si>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</si>
  <si>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</si>
  <si>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</si>
  <si>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</si>
  <si>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</si>
  <si>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</si>
  <si>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</si>
  <si>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</si>
  <si>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</si>
  <si>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</si>
  <si>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</si>
  <si>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</si>
  <si>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</si>
  <si>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</si>
  <si>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</si>
  <si>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</si>
  <si>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</si>
  <si>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</si>
  <si>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</si>
  <si>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</si>
  <si>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</si>
  <si>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</si>
  <si>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</si>
  <si>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</si>
  <si>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</si>
  <si>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</si>
  <si>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</si>
  <si>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</si>
  <si>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</si>
  <si>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</si>
  <si>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</si>
  <si>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</si>
  <si>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</si>
  <si>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</si>
  <si>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</si>
  <si>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</si>
  <si>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</si>
  <si>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</si>
  <si>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</si>
  <si>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</si>
  <si>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</si>
  <si>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</si>
  <si>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</si>
  <si>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</si>
  <si>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</si>
  <si>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</si>
  <si>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</si>
  <si>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</si>
  <si>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</si>
  <si>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</si>
  <si>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</si>
  <si>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</si>
  <si>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</si>
  <si>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</si>
  <si>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</si>
  <si>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</si>
  <si>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</si>
  <si>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</si>
  <si>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</si>
  <si>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</si>
  <si>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</si>
  <si>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</si>
  <si>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</si>
  <si>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</si>
  <si>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</si>
  <si>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</si>
  <si>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</si>
  <si>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</si>
  <si>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</si>
  <si>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</si>
  <si>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</si>
  <si>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</si>
  <si>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</si>
  <si>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</si>
  <si>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</si>
  <si>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</si>
  <si>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</si>
  <si>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</si>
  <si>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</si>
  <si>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</si>
  <si>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</si>
  <si>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</si>
  <si>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</si>
  <si>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</si>
  <si>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</si>
  <si>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</si>
  <si>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</si>
  <si>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</si>
  <si>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</si>
  <si>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</si>
  <si>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</si>
  <si>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</si>
  <si>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</si>
  <si>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</si>
  <si>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</si>
  <si>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</si>
  <si>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</si>
  <si>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</si>
  <si>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</si>
  <si>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</si>
  <si>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</si>
  <si>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</si>
  <si>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</si>
  <si>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</si>
  <si>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</si>
  <si>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</si>
  <si>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</si>
  <si>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</si>
  <si>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</si>
  <si>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</si>
  <si>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</si>
  <si>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</si>
  <si>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</si>
  <si>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</si>
  <si>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</si>
  <si>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</si>
  <si>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</si>
  <si>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</si>
  <si>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</si>
  <si>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</si>
  <si>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</si>
  <si>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</si>
  <si>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</si>
  <si>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</si>
  <si>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</si>
  <si>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</si>
  <si>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</si>
  <si>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</si>
  <si>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</si>
  <si>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</si>
  <si>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</si>
  <si>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</si>
  <si>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</si>
  <si>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</si>
  <si>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</si>
  <si>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</si>
  <si>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</si>
  <si>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</si>
  <si>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</si>
  <si>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</si>
  <si>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</si>
  <si>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</si>
  <si>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</si>
  <si>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</si>
  <si>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</si>
  <si>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</si>
  <si>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</si>
  <si>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</si>
  <si>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</si>
  <si>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</si>
  <si>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</si>
  <si>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</si>
  <si>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</si>
  <si>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</si>
  <si>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</si>
  <si>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</si>
  <si>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</si>
  <si>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</si>
  <si>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</si>
  <si>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</si>
  <si>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</si>
  <si>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</si>
  <si>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</si>
  <si>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</si>
  <si>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</si>
  <si>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</si>
  <si>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</si>
  <si>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</si>
  <si>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</si>
  <si>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</si>
  <si>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</si>
  <si>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</si>
  <si>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</si>
  <si>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</si>
  <si>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</si>
  <si>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</si>
  <si>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</si>
  <si>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</si>
  <si>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</si>
  <si>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</si>
  <si>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</si>
  <si>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</si>
  <si>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</si>
  <si>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</si>
  <si>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</si>
  <si>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</si>
  <si>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</si>
  <si>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</si>
  <si>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</si>
  <si>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</si>
  <si>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</si>
  <si>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</si>
  <si>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</si>
  <si>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</si>
  <si>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</si>
  <si>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</si>
  <si>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</si>
  <si>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</si>
  <si>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</si>
  <si>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</si>
  <si>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</si>
  <si>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</si>
  <si>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</si>
  <si>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</si>
  <si>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</si>
  <si>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</si>
  <si>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</si>
  <si>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</si>
  <si>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</si>
  <si>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</si>
  <si>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</si>
  <si>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</si>
  <si>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</si>
  <si>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</si>
  <si>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</si>
  <si>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</si>
  <si>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</si>
  <si>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</si>
  <si>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</si>
  <si>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</si>
  <si>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</si>
  <si>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</si>
  <si>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</si>
  <si>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</si>
  <si>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</si>
  <si>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</si>
  <si>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</si>
  <si>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</si>
  <si>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</si>
  <si>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</si>
  <si>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</si>
  <si>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</si>
  <si>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</si>
  <si>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</si>
  <si>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</si>
  <si>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</si>
  <si>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</si>
  <si>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</si>
  <si>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</si>
  <si>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</si>
  <si>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</si>
  <si>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</si>
  <si>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</si>
  <si>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</si>
  <si>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</si>
  <si>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</si>
  <si>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</si>
  <si>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</si>
  <si>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</si>
  <si>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</si>
  <si>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</si>
  <si>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</si>
  <si>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</si>
  <si>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</si>
  <si>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</si>
  <si>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</si>
  <si>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</si>
  <si>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</si>
  <si>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</si>
  <si>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</si>
  <si>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</si>
  <si>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</si>
  <si>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</si>
  <si>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</si>
  <si>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</si>
  <si>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</si>
  <si>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</si>
  <si>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</si>
  <si>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</si>
  <si>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</si>
  <si>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</si>
  <si>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</si>
  <si>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</si>
  <si>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</si>
  <si>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</si>
  <si>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</si>
  <si>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</si>
  <si>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</si>
  <si>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</si>
  <si>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</si>
  <si>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</si>
  <si>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</si>
  <si>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</si>
  <si>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</si>
  <si>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</si>
  <si>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</si>
  <si>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</si>
  <si>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</si>
  <si>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</si>
  <si>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</si>
  <si>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</si>
  <si>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</si>
  <si>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</si>
  <si>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</si>
  <si>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</si>
  <si>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</si>
  <si>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</si>
  <si>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</si>
  <si>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</si>
  <si>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</si>
  <si>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</si>
  <si>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</si>
  <si>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</si>
  <si>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</si>
  <si>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</si>
  <si>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</si>
  <si>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</si>
  <si>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</si>
  <si>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</si>
  <si>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</si>
  <si>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</si>
  <si>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</si>
  <si>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</si>
  <si>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</si>
  <si>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</si>
  <si>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</si>
  <si>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</si>
  <si>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</si>
  <si>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</si>
  <si>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</si>
  <si>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</si>
  <si>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</si>
  <si>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</si>
  <si>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</si>
  <si>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</si>
  <si>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</si>
  <si>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</si>
  <si>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</si>
  <si>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</si>
  <si>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</si>
  <si>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</si>
  <si>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</si>
  <si>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</si>
  <si>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</si>
  <si>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</si>
  <si>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</si>
  <si>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</si>
  <si>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</si>
  <si>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</si>
  <si>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</si>
  <si>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</si>
  <si>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</si>
  <si>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</si>
  <si>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</si>
  <si>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</si>
  <si>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</si>
  <si>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</si>
  <si>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</si>
  <si>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</si>
  <si>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</si>
  <si>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</si>
  <si>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</si>
  <si>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</si>
  <si>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</si>
  <si>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</si>
  <si>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</si>
  <si>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</si>
  <si>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</si>
  <si>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</si>
  <si>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</si>
  <si>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</si>
  <si>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</si>
  <si>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</si>
  <si>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</si>
  <si>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</si>
  <si>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</si>
  <si>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</si>
  <si>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</si>
  <si>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</si>
  <si>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</si>
  <si>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</si>
  <si>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</si>
  <si>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</si>
  <si>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</si>
  <si>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</si>
  <si>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</si>
  <si>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</si>
  <si>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</si>
  <si>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</si>
  <si>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</si>
  <si>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</si>
  <si>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</si>
  <si>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</si>
  <si>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</si>
  <si>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</si>
  <si>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</si>
  <si>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</si>
  <si>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</si>
  <si>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</si>
  <si>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</si>
  <si>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</si>
  <si>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</si>
  <si>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</si>
  <si>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</si>
  <si>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</si>
  <si>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</si>
  <si>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</si>
  <si>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</si>
  <si>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</si>
  <si>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</si>
  <si>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</si>
  <si>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</si>
  <si>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</si>
  <si>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</si>
  <si>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</si>
  <si>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</si>
  <si>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</si>
  <si>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</si>
  <si>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</si>
  <si>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</si>
  <si>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</si>
  <si>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</si>
  <si>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</si>
  <si>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</si>
  <si>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</si>
  <si>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</si>
  <si>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</si>
  <si>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</si>
  <si>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</si>
  <si>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</si>
  <si>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</si>
  <si>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</si>
  <si>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</si>
  <si>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</si>
  <si>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</si>
  <si>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</si>
  <si>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</si>
  <si>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</si>
  <si>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</si>
  <si>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</si>
  <si>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</si>
  <si>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</si>
  <si>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</si>
  <si>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</si>
  <si>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</si>
  <si>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</si>
  <si>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</si>
  <si>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</si>
  <si>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</si>
  <si>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</si>
  <si>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</si>
  <si>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</si>
  <si>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</si>
  <si>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</si>
  <si>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</si>
  <si>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</si>
  <si>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</si>
  <si>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</si>
  <si>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</si>
  <si>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</si>
  <si>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</si>
  <si>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</si>
  <si>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</si>
  <si>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</si>
  <si>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</si>
  <si>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</si>
  <si>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</si>
  <si>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</si>
  <si>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</si>
  <si>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</si>
  <si>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</si>
  <si>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</si>
  <si>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</si>
  <si>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</si>
  <si>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</si>
  <si>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</si>
  <si>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</si>
  <si>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</si>
  <si>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</si>
  <si>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</si>
  <si>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</si>
  <si>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</si>
  <si>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</si>
  <si>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</si>
  <si>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</si>
  <si>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</si>
  <si>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</si>
  <si>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</si>
  <si>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</si>
  <si>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</si>
  <si>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</si>
  <si>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</si>
  <si>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</si>
  <si>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</si>
  <si>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</si>
  <si>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</si>
  <si>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</si>
  <si>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</si>
  <si>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</si>
  <si>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</si>
  <si>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</si>
  <si>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</si>
  <si>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</si>
  <si>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</si>
  <si>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</si>
  <si>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</si>
  <si>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</si>
  <si>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</si>
  <si>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</si>
  <si>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</si>
  <si>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</si>
  <si>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</si>
  <si>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</si>
  <si>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</si>
  <si>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</si>
  <si>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</si>
  <si>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</si>
  <si>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</si>
  <si>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</si>
  <si>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</si>
  <si>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</si>
  <si>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</si>
  <si>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</si>
  <si>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</si>
  <si>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</si>
  <si>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</si>
  <si>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</si>
  <si>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</si>
  <si>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</si>
  <si>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</si>
  <si>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</si>
  <si>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</si>
  <si>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</si>
  <si>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</si>
  <si>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</si>
  <si>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</si>
  <si>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</si>
  <si>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</si>
  <si>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</si>
  <si>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</si>
  <si>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</si>
  <si>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</si>
  <si>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</si>
  <si>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</si>
  <si>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</si>
  <si>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</si>
  <si>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</si>
  <si>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</si>
  <si>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</si>
  <si>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</si>
  <si>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</si>
  <si>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</si>
  <si>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</si>
  <si>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</si>
  <si>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</si>
  <si>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</si>
  <si>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</si>
  <si>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</si>
  <si>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</si>
  <si>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</si>
  <si>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</si>
  <si>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</si>
  <si>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</si>
  <si>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</si>
  <si>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</si>
  <si>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</si>
  <si>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</si>
  <si>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</si>
  <si>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</si>
  <si>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</si>
  <si>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</si>
  <si>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</si>
  <si>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</si>
  <si>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</si>
  <si>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</si>
  <si>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</si>
  <si>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</si>
  <si>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</si>
  <si>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</si>
  <si>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</si>
  <si>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</si>
  <si>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</si>
  <si>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</si>
  <si>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</si>
  <si>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</si>
  <si>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</si>
  <si>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</si>
  <si>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</si>
  <si>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</si>
  <si>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</si>
  <si>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</si>
  <si>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</si>
  <si>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</si>
  <si>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</si>
  <si>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</si>
  <si>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</si>
  <si>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</si>
  <si>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</si>
  <si>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</si>
  <si>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</si>
  <si>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</si>
  <si>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</si>
  <si>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</si>
  <si>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</si>
  <si>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</si>
  <si>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</si>
  <si>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</si>
  <si>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</si>
  <si>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</si>
  <si>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</si>
  <si>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</si>
  <si>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</si>
  <si>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</si>
  <si>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</si>
  <si>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</si>
  <si>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</si>
  <si>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</si>
  <si>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</si>
  <si>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</si>
  <si>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</si>
  <si>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</si>
  <si>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</si>
  <si>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</si>
  <si>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</si>
  <si>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</si>
  <si>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</si>
  <si>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</si>
  <si>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</si>
  <si>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</si>
  <si>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</si>
  <si>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</si>
  <si>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</si>
  <si>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</si>
  <si>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</si>
  <si>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</si>
  <si>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</si>
  <si>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</si>
  <si>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</si>
  <si>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</si>
  <si>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</si>
  <si>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</si>
  <si>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</si>
  <si>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</si>
  <si>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</si>
  <si>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</si>
  <si>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</si>
  <si>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</si>
  <si>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</si>
  <si>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</si>
  <si>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</si>
  <si>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</si>
  <si>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</si>
  <si>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</si>
  <si>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</si>
  <si>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</si>
  <si>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</si>
  <si>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</si>
  <si>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</si>
  <si>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</si>
  <si>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</si>
  <si>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</si>
  <si>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</si>
  <si>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</si>
  <si>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</si>
  <si>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</si>
  <si>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</si>
  <si>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</si>
  <si>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</si>
  <si>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</si>
  <si>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</si>
  <si>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</si>
  <si>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</si>
  <si>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</si>
  <si>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</si>
  <si>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</si>
  <si>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</si>
  <si>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</si>
  <si>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</si>
  <si>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</si>
  <si>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</si>
  <si>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</si>
  <si>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</si>
  <si>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</si>
  <si>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</si>
  <si>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</si>
  <si>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</si>
  <si>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</si>
  <si>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</si>
  <si>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</si>
  <si>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</si>
  <si>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</si>
  <si>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</si>
  <si>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</si>
  <si>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</si>
  <si>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</si>
  <si>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</si>
  <si>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</si>
  <si>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</si>
  <si>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</si>
  <si>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</si>
  <si>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</si>
  <si>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</si>
  <si>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</si>
  <si>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</si>
  <si>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</si>
  <si>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</si>
  <si>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</si>
  <si>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</si>
  <si>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</si>
  <si>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</si>
  <si>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</si>
  <si>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</si>
  <si>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</si>
  <si>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</si>
  <si>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</si>
  <si>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</si>
  <si>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</si>
  <si>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</si>
  <si>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</si>
  <si>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</si>
  <si>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</si>
  <si>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</si>
  <si>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</si>
  <si>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</si>
  <si>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</si>
  <si>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</si>
  <si>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</si>
  <si>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</si>
  <si>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</si>
  <si>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</si>
  <si>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</si>
  <si>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</si>
  <si>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</si>
  <si>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</si>
  <si>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</si>
  <si>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</si>
  <si>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</si>
  <si>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</si>
  <si>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</si>
  <si>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</si>
  <si>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</si>
  <si>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</si>
  <si>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</si>
  <si>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</si>
  <si>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</si>
  <si>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</si>
  <si>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</si>
  <si>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</si>
  <si>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</si>
  <si>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</si>
  <si>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</si>
  <si>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</si>
  <si>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</si>
  <si>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</si>
  <si>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</si>
  <si>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</si>
  <si>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</si>
  <si>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</si>
  <si>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</si>
  <si>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</si>
  <si>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</si>
  <si>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</si>
  <si>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</si>
  <si>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</si>
  <si>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</si>
  <si>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</si>
  <si>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</si>
  <si>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</si>
  <si>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</si>
  <si>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</si>
  <si>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</si>
  <si>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</si>
  <si>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</si>
  <si>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</si>
  <si>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</si>
  <si>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</si>
  <si>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</si>
  <si>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</si>
  <si>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</si>
  <si>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</si>
  <si>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</si>
  <si>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</si>
  <si>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</si>
  <si>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</si>
  <si>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</si>
  <si>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</si>
  <si>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</si>
  <si>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</si>
  <si>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</si>
  <si>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</si>
  <si>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KOMISIJE ZA ODNOSE S VJERSKIM ZAJEDNICAMA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</si>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</sst>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3852180.43</v>
      </c>
      <c r="D2" s="7">
        <f>'PR-RAS'!E6</f>
        <v>4007079.83</v>
      </c>
      <c r="E2" s="7">
        <v>0</v>
      </c>
      <c r="F2" s="7">
        <v>0</v>
      </c>
      <c r="G2" s="8">
        <f t="shared" ref="G2:G65" si="0">(B2/1000)*(C2*1+D2*2)</f>
        <v>11866.34009</v>
      </c>
      <c r="H2" s="8">
        <f t="shared" ref="H2:H65" si="1">ABS(C2-ROUND(C2,0))+ABS(D2-ROUND(D2,0))</f>
        <v>0.60000000009313226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3852180.43</v>
      </c>
      <c r="D130" s="2">
        <f>'PR-RAS'!E134</f>
        <v>4007079.83</v>
      </c>
      <c r="E130" s="2">
        <v>0</v>
      </c>
      <c r="F130" s="2">
        <v>0</v>
      </c>
      <c r="G130" s="3">
        <f t="shared" ref="G130:G193" si="4">(B130/1000)*(C130*1+D130*2)</f>
        <v>1530757.87161</v>
      </c>
      <c r="H130" s="3">
        <f t="shared" ref="H130:H193" si="5">ABS(C130-ROUND(C130,0))+ABS(D130-ROUND(D130,0))</f>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3852180.43</v>
      </c>
      <c r="D131" s="2">
        <f>'PR-RAS'!E135</f>
        <v>4007079.83</v>
      </c>
      <c r="E131" s="2">
        <v>0</v>
      </c>
      <c r="F131" s="2">
        <v>0</v>
      </c>
      <c r="G131" s="3">
        <f t="shared" si="4"/>
        <v>1542624.2117000001</v>
      </c>
      <c r="H131" s="3">
        <f t="shared" si="5"/>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3851334.43</v>
      </c>
      <c r="D132" s="2">
        <f>'PR-RAS'!E136</f>
        <v>4002771.08</v>
      </c>
      <c r="E132" s="2">
        <v>0</v>
      </c>
      <c r="F132" s="2">
        <v>0</v>
      </c>
      <c r="G132" s="3">
        <f t="shared" si="4"/>
        <v>1553250.83329</v>
      </c>
      <c r="H132" s="3">
        <f t="shared" si="5"/>
        <v>0.51000000024214387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846</v>
      </c>
      <c r="D133" s="2">
        <f>'PR-RAS'!E137</f>
        <v>4308.75</v>
      </c>
      <c r="E133" s="2">
        <v>0</v>
      </c>
      <c r="F133" s="2">
        <v>0</v>
      </c>
      <c r="G133" s="3">
        <f t="shared" si="4"/>
        <v>1249.182</v>
      </c>
      <c r="H133" s="3">
        <f t="shared" si="5"/>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3851361.46</v>
      </c>
      <c r="D148" s="2">
        <f>'PR-RAS'!E152</f>
        <v>4013152.54</v>
      </c>
      <c r="E148" s="2">
        <v>0</v>
      </c>
      <c r="F148" s="2">
        <v>0</v>
      </c>
      <c r="G148" s="3">
        <f t="shared" si="4"/>
        <v>1746016.9813799998</v>
      </c>
      <c r="H148" s="3">
        <f t="shared" si="5"/>
        <v>0.91999999992549419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118363.45000000001</v>
      </c>
      <c r="D149" s="2">
        <f>'PR-RAS'!E153</f>
        <v>131599.46</v>
      </c>
      <c r="E149" s="2">
        <v>0</v>
      </c>
      <c r="F149" s="2">
        <v>0</v>
      </c>
      <c r="G149" s="3">
        <f t="shared" si="4"/>
        <v>56471.230759999999</v>
      </c>
      <c r="H149" s="3">
        <f t="shared" si="5"/>
        <v>0.91000000000349246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99332.21</v>
      </c>
      <c r="D150" s="2">
        <f>'PR-RAS'!E154</f>
        <v>110266.23</v>
      </c>
      <c r="E150" s="2">
        <v>0</v>
      </c>
      <c r="F150" s="2">
        <v>0</v>
      </c>
      <c r="G150" s="3">
        <f t="shared" si="4"/>
        <v>47659.835829999996</v>
      </c>
      <c r="H150" s="3">
        <f t="shared" si="5"/>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99332.21</v>
      </c>
      <c r="D151" s="2">
        <f>'PR-RAS'!E155</f>
        <v>110266.23</v>
      </c>
      <c r="E151" s="2">
        <v>0</v>
      </c>
      <c r="F151" s="2">
        <v>0</v>
      </c>
      <c r="G151" s="3">
        <f t="shared" si="4"/>
        <v>47979.700499999999</v>
      </c>
      <c r="H151" s="3">
        <f t="shared" si="5"/>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2641.44</v>
      </c>
      <c r="D155" s="2">
        <f>'PR-RAS'!E159</f>
        <v>3139.29</v>
      </c>
      <c r="E155" s="2">
        <v>0</v>
      </c>
      <c r="F155" s="2">
        <v>0</v>
      </c>
      <c r="G155" s="3">
        <f t="shared" si="4"/>
        <v>1373.68308</v>
      </c>
      <c r="H155" s="3">
        <f t="shared" si="5"/>
        <v>0.73000000000001819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16389.8</v>
      </c>
      <c r="D156" s="2">
        <f>'PR-RAS'!E160</f>
        <v>18193.939999999999</v>
      </c>
      <c r="E156" s="2">
        <v>0</v>
      </c>
      <c r="F156" s="2">
        <v>0</v>
      </c>
      <c r="G156" s="3">
        <f t="shared" si="4"/>
        <v>8180.540399999999</v>
      </c>
      <c r="H156" s="3">
        <f t="shared" si="5"/>
        <v>0.26000000000203727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16389.8</v>
      </c>
      <c r="D158" s="2">
        <f>'PR-RAS'!E162</f>
        <v>18193.939999999999</v>
      </c>
      <c r="E158" s="2">
        <v>0</v>
      </c>
      <c r="F158" s="2">
        <v>0</v>
      </c>
      <c r="G158" s="3">
        <f t="shared" si="4"/>
        <v>8286.0957599999983</v>
      </c>
      <c r="H158" s="3">
        <f t="shared" si="5"/>
        <v>0.26000000000203727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6789.7</v>
      </c>
      <c r="D160" s="2">
        <f>'PR-RAS'!E164</f>
        <v>14466.520000000002</v>
      </c>
      <c r="E160" s="2">
        <v>0</v>
      </c>
      <c r="F160" s="2">
        <v>0</v>
      </c>
      <c r="G160" s="3">
        <f t="shared" si="4"/>
        <v>5679.9156600000006</v>
      </c>
      <c r="H160" s="3">
        <f t="shared" si="5"/>
        <v>0.77999999999792635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4711.6399999999994</v>
      </c>
      <c r="D161" s="2">
        <f>'PR-RAS'!E165</f>
        <v>4658.29</v>
      </c>
      <c r="E161" s="2">
        <v>0</v>
      </c>
      <c r="F161" s="2">
        <v>0</v>
      </c>
      <c r="G161" s="3">
        <f t="shared" si="4"/>
        <v>2244.5151999999998</v>
      </c>
      <c r="H161" s="3">
        <f t="shared" si="5"/>
        <v>0.6500000000005457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2325</v>
      </c>
      <c r="D162" s="2">
        <f>'PR-RAS'!E166</f>
        <v>2271.65</v>
      </c>
      <c r="E162" s="2">
        <v>0</v>
      </c>
      <c r="F162" s="2">
        <v>0</v>
      </c>
      <c r="G162" s="3">
        <f t="shared" si="4"/>
        <v>1105.7963</v>
      </c>
      <c r="H162" s="3">
        <f t="shared" si="5"/>
        <v>0.34999999999990905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2386.64</v>
      </c>
      <c r="D163" s="2">
        <f>'PR-RAS'!E167</f>
        <v>2386.64</v>
      </c>
      <c r="E163" s="2">
        <v>0</v>
      </c>
      <c r="F163" s="2">
        <v>0</v>
      </c>
      <c r="G163" s="3">
        <f t="shared" si="4"/>
        <v>1159.9070400000001</v>
      </c>
      <c r="H163" s="3">
        <f t="shared" si="5"/>
        <v>0.72000000000025466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483.16999999999996</v>
      </c>
      <c r="D166" s="2">
        <f>'PR-RAS'!E170</f>
        <v>823.5</v>
      </c>
      <c r="E166" s="2">
        <v>0</v>
      </c>
      <c r="F166" s="2">
        <v>0</v>
      </c>
      <c r="G166" s="3">
        <f t="shared" si="4"/>
        <v>351.47805000000005</v>
      </c>
      <c r="H166" s="3">
        <f t="shared" si="5"/>
        <v>0.66999999999995907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365.84</v>
      </c>
      <c r="D167" s="2">
        <f>'PR-RAS'!E171</f>
        <v>823.5</v>
      </c>
      <c r="E167" s="2">
        <v>0</v>
      </c>
      <c r="F167" s="2">
        <v>0</v>
      </c>
      <c r="G167" s="3">
        <f t="shared" si="4"/>
        <v>334.13144</v>
      </c>
      <c r="H167" s="3">
        <f t="shared" si="5"/>
        <v>0.66000000000002501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117.33</v>
      </c>
      <c r="D171" s="2">
        <f>'PR-RAS'!E175</f>
        <v>0</v>
      </c>
      <c r="E171" s="2">
        <v>0</v>
      </c>
      <c r="F171" s="2">
        <v>0</v>
      </c>
      <c r="G171" s="3">
        <f t="shared" si="4"/>
        <v>19.946100000000001</v>
      </c>
      <c r="H171" s="3">
        <f t="shared" si="5"/>
        <v>0.32999999999999829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1495.51</v>
      </c>
      <c r="D174" s="2">
        <f>'PR-RAS'!E178</f>
        <v>8835.130000000001</v>
      </c>
      <c r="E174" s="2">
        <v>0</v>
      </c>
      <c r="F174" s="2">
        <v>0</v>
      </c>
      <c r="G174" s="3">
        <f t="shared" si="4"/>
        <v>3315.67821</v>
      </c>
      <c r="H174" s="3">
        <f t="shared" si="5"/>
        <v>0.62000000000102773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569.30999999999995</v>
      </c>
      <c r="D175" s="2">
        <f>'PR-RAS'!E179</f>
        <v>477.55</v>
      </c>
      <c r="E175" s="2">
        <v>0</v>
      </c>
      <c r="F175" s="2">
        <v>0</v>
      </c>
      <c r="G175" s="3">
        <f t="shared" si="4"/>
        <v>265.24733999999995</v>
      </c>
      <c r="H175" s="3">
        <f t="shared" si="5"/>
        <v>0.75999999999993406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700</v>
      </c>
      <c r="D176" s="2">
        <f>'PR-RAS'!E180</f>
        <v>0</v>
      </c>
      <c r="E176" s="2">
        <v>0</v>
      </c>
      <c r="F176" s="2">
        <v>0</v>
      </c>
      <c r="G176" s="3">
        <f t="shared" si="4"/>
        <v>122.49999999999999</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4"/>
        <v>0</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10.75</v>
      </c>
      <c r="D178" s="2">
        <f>'PR-RAS'!E182</f>
        <v>52.62</v>
      </c>
      <c r="E178" s="2">
        <v>0</v>
      </c>
      <c r="F178" s="2">
        <v>0</v>
      </c>
      <c r="G178" s="3">
        <f t="shared" si="4"/>
        <v>20.53023</v>
      </c>
      <c r="H178" s="3">
        <f t="shared" si="5"/>
        <v>0.63000000000000256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195.53</v>
      </c>
      <c r="D179" s="2">
        <f>'PR-RAS'!E183</f>
        <v>2470.13</v>
      </c>
      <c r="E179" s="2">
        <v>0</v>
      </c>
      <c r="F179" s="2">
        <v>0</v>
      </c>
      <c r="G179" s="3">
        <f t="shared" si="4"/>
        <v>914.17061999999999</v>
      </c>
      <c r="H179" s="3">
        <f t="shared" si="5"/>
        <v>0.600000000000108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657</v>
      </c>
      <c r="E180" s="2">
        <v>0</v>
      </c>
      <c r="F180" s="2">
        <v>0</v>
      </c>
      <c r="G180" s="3">
        <f t="shared" si="4"/>
        <v>235.20599999999999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4"/>
        <v>0</v>
      </c>
      <c r="H181" s="3">
        <f t="shared" si="5"/>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5177.83</v>
      </c>
      <c r="E182" s="2">
        <v>0</v>
      </c>
      <c r="F182" s="2">
        <v>0</v>
      </c>
      <c r="G182" s="3">
        <f t="shared" si="4"/>
        <v>1877.9799799999998</v>
      </c>
      <c r="H182" s="3">
        <f t="shared" si="5"/>
        <v>0.25000000000007105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4"/>
        <v>0</v>
      </c>
      <c r="H183" s="3">
        <f t="shared" si="5"/>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99.38</v>
      </c>
      <c r="D190" s="2">
        <f>'PR-RAS'!E194</f>
        <v>149.6</v>
      </c>
      <c r="E190" s="2">
        <v>0</v>
      </c>
      <c r="F190" s="2">
        <v>0</v>
      </c>
      <c r="G190" s="3">
        <f t="shared" si="4"/>
        <v>75.331620000000001</v>
      </c>
      <c r="H190" s="3">
        <f t="shared" si="5"/>
        <v>0.78000000000000114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99.38</v>
      </c>
      <c r="D193" s="2">
        <f>'PR-RAS'!E197</f>
        <v>149.6</v>
      </c>
      <c r="E193" s="2">
        <v>0</v>
      </c>
      <c r="F193" s="2">
        <v>0</v>
      </c>
      <c r="G193" s="3">
        <f t="shared" si="4"/>
        <v>76.527360000000002</v>
      </c>
      <c r="H193" s="3">
        <f t="shared" si="5"/>
        <v>0.78000000000000114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2.19</v>
      </c>
      <c r="D198" s="2">
        <f>'PR-RAS'!E202</f>
        <v>0</v>
      </c>
      <c r="E198" s="2">
        <v>0</v>
      </c>
      <c r="F198" s="2">
        <v>0</v>
      </c>
      <c r="G198" s="3">
        <f t="shared" si="6"/>
        <v>0.43143000000000004</v>
      </c>
      <c r="H198" s="3">
        <f t="shared" si="7"/>
        <v>0.18999999999999995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2.19</v>
      </c>
      <c r="D212" s="2">
        <f>'PR-RAS'!E216</f>
        <v>0</v>
      </c>
      <c r="E212" s="2">
        <v>0</v>
      </c>
      <c r="F212" s="2">
        <v>0</v>
      </c>
      <c r="G212" s="3">
        <f t="shared" si="6"/>
        <v>0.46209</v>
      </c>
      <c r="H212" s="3">
        <f t="shared" si="7"/>
        <v>0.18999999999999995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2.19</v>
      </c>
      <c r="D215" s="2">
        <f>'PR-RAS'!E219</f>
        <v>0</v>
      </c>
      <c r="E215" s="2">
        <v>0</v>
      </c>
      <c r="F215" s="2">
        <v>0</v>
      </c>
      <c r="G215" s="3">
        <f t="shared" si="6"/>
        <v>0.46865999999999997</v>
      </c>
      <c r="H215" s="3">
        <f t="shared" si="7"/>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3726206.12</v>
      </c>
      <c r="D269" s="2">
        <f>'PR-RAS'!E273</f>
        <v>3867086.56</v>
      </c>
      <c r="E269" s="2">
        <v>0</v>
      </c>
      <c r="F269" s="2">
        <v>0</v>
      </c>
      <c r="G269" s="3">
        <f t="shared" si="8"/>
        <v>3071381.63632</v>
      </c>
      <c r="H269" s="3">
        <f t="shared" si="9"/>
        <v>0.56000000005587935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3726206.12</v>
      </c>
      <c r="D270" s="2">
        <f>'PR-RAS'!E274</f>
        <v>3867086.56</v>
      </c>
      <c r="E270" s="2">
        <v>0</v>
      </c>
      <c r="F270" s="2">
        <v>0</v>
      </c>
      <c r="G270" s="3">
        <f t="shared" si="8"/>
        <v>3082842.0155600002</v>
      </c>
      <c r="H270" s="3">
        <f t="shared" si="9"/>
        <v>0.56000000005587935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3726206.12</v>
      </c>
      <c r="D271" s="2">
        <f>'PR-RAS'!E275</f>
        <v>3867086.56</v>
      </c>
      <c r="E271" s="2">
        <v>0</v>
      </c>
      <c r="F271" s="2">
        <v>0</v>
      </c>
      <c r="G271" s="3">
        <f t="shared" si="8"/>
        <v>3094302.3948000004</v>
      </c>
      <c r="H271" s="3">
        <f t="shared" si="9"/>
        <v>0.56000000005587935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3851361.46</v>
      </c>
      <c r="D295" s="2">
        <f>'PR-RAS'!E299</f>
        <v>4013152.54</v>
      </c>
      <c r="E295" s="2">
        <v>0</v>
      </c>
      <c r="F295" s="2">
        <v>0</v>
      </c>
      <c r="G295" s="3">
        <f t="shared" si="8"/>
        <v>3492033.9627599996</v>
      </c>
      <c r="H295" s="3">
        <f t="shared" si="9"/>
        <v>0.91999999992549419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818.97000000020489</v>
      </c>
      <c r="D296" s="2">
        <f>'PR-RAS'!E300</f>
        <v>0</v>
      </c>
      <c r="E296" s="2">
        <v>0</v>
      </c>
      <c r="F296" s="2">
        <v>0</v>
      </c>
      <c r="G296" s="3">
        <f t="shared" si="8"/>
        <v>241.59615000006042</v>
      </c>
      <c r="H296" s="3">
        <f t="shared" si="9"/>
        <v>2.9999999795109034E-2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6072.7099999999627</v>
      </c>
      <c r="E297" s="2">
        <v>0</v>
      </c>
      <c r="F297" s="2">
        <v>0</v>
      </c>
      <c r="G297" s="3">
        <f t="shared" si="8"/>
        <v>3595.0443199999777</v>
      </c>
      <c r="H297" s="3">
        <f t="shared" si="9"/>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253.63</v>
      </c>
      <c r="D299" s="2">
        <f>'PR-RAS'!E303</f>
        <v>280.74</v>
      </c>
      <c r="E299" s="2">
        <v>0</v>
      </c>
      <c r="F299" s="2">
        <v>0</v>
      </c>
      <c r="G299" s="3">
        <f t="shared" si="8"/>
        <v>242.90278000000001</v>
      </c>
      <c r="H299" s="3">
        <f t="shared" si="9"/>
        <v>0.62999999999999545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846</v>
      </c>
      <c r="D355" s="2">
        <f>'PR-RAS'!E360</f>
        <v>4308.75</v>
      </c>
      <c r="E355" s="2">
        <v>0</v>
      </c>
      <c r="F355" s="2">
        <v>0</v>
      </c>
      <c r="G355" s="3">
        <f t="shared" si="10"/>
        <v>3350.0789999999997</v>
      </c>
      <c r="H355" s="3">
        <f t="shared" si="11"/>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846</v>
      </c>
      <c r="D368" s="2">
        <f>'PR-RAS'!E373</f>
        <v>4308.75</v>
      </c>
      <c r="E368" s="2">
        <v>0</v>
      </c>
      <c r="F368" s="2">
        <v>0</v>
      </c>
      <c r="G368" s="3">
        <f t="shared" si="10"/>
        <v>3473.1044999999999</v>
      </c>
      <c r="H368" s="3">
        <f t="shared" si="11"/>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846</v>
      </c>
      <c r="D374" s="2">
        <f>'PR-RAS'!E379</f>
        <v>2371.25</v>
      </c>
      <c r="E374" s="2">
        <v>0</v>
      </c>
      <c r="F374" s="2">
        <v>0</v>
      </c>
      <c r="G374" s="3">
        <f t="shared" si="10"/>
        <v>2084.5104999999999</v>
      </c>
      <c r="H374" s="3">
        <f t="shared" si="11"/>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846</v>
      </c>
      <c r="D375" s="2">
        <f>'PR-RAS'!E380</f>
        <v>1511.25</v>
      </c>
      <c r="E375" s="2">
        <v>0</v>
      </c>
      <c r="F375" s="2">
        <v>0</v>
      </c>
      <c r="G375" s="3">
        <f t="shared" si="10"/>
        <v>1446.819</v>
      </c>
      <c r="H375" s="3">
        <f t="shared" si="11"/>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860</v>
      </c>
      <c r="E377" s="2">
        <v>0</v>
      </c>
      <c r="F377" s="2">
        <v>0</v>
      </c>
      <c r="G377" s="3">
        <f t="shared" si="10"/>
        <v>646.72</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1937.5</v>
      </c>
      <c r="E396" s="2">
        <v>0</v>
      </c>
      <c r="F396" s="2">
        <v>0</v>
      </c>
      <c r="G396" s="3">
        <f t="shared" si="12"/>
        <v>1530.625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1937.5</v>
      </c>
      <c r="E398" s="2">
        <v>0</v>
      </c>
      <c r="F398" s="2">
        <v>0</v>
      </c>
      <c r="G398" s="3">
        <f t="shared" si="12"/>
        <v>1538.375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846</v>
      </c>
      <c r="D413" s="2">
        <f>'PR-RAS'!E418</f>
        <v>4308.75</v>
      </c>
      <c r="E413" s="2">
        <v>0</v>
      </c>
      <c r="F413" s="2">
        <v>0</v>
      </c>
      <c r="G413" s="3">
        <f t="shared" si="12"/>
        <v>3898.962</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3852180.43</v>
      </c>
      <c r="D417" s="2">
        <f>'PR-RAS'!E422</f>
        <v>4007079.83</v>
      </c>
      <c r="E417" s="2">
        <v>0</v>
      </c>
      <c r="F417" s="2">
        <v>0</v>
      </c>
      <c r="G417" s="3">
        <f t="shared" si="12"/>
        <v>4936397.4774399996</v>
      </c>
      <c r="H417" s="3">
        <f t="shared" si="13"/>
        <v>0.60000000009313226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3852207.46</v>
      </c>
      <c r="D418" s="2">
        <f>'PR-RAS'!E423</f>
        <v>4017461.29</v>
      </c>
      <c r="E418" s="2">
        <v>0</v>
      </c>
      <c r="F418" s="2">
        <v>0</v>
      </c>
      <c r="G418" s="3">
        <f t="shared" si="12"/>
        <v>4956933.2266799994</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27.029999999795109</v>
      </c>
      <c r="D420" s="2">
        <f>'PR-RAS'!E425</f>
        <v>10381.459999999963</v>
      </c>
      <c r="E420" s="2">
        <v>0</v>
      </c>
      <c r="F420" s="2">
        <v>0</v>
      </c>
      <c r="G420" s="3">
        <f t="shared" si="12"/>
        <v>8710.9890499998819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253.63</v>
      </c>
      <c r="D422" s="2">
        <f>'PR-RAS'!E427</f>
        <v>280.74</v>
      </c>
      <c r="E422" s="2">
        <v>0</v>
      </c>
      <c r="F422" s="2">
        <v>0</v>
      </c>
      <c r="G422" s="3">
        <f t="shared" si="12"/>
        <v>343.16131000000001</v>
      </c>
      <c r="H422" s="3">
        <f t="shared" si="13"/>
        <v>0.62999999999999545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3852180.43</v>
      </c>
      <c r="D637" s="2">
        <f>'PR-RAS'!E643</f>
        <v>4007079.83</v>
      </c>
      <c r="E637" s="2">
        <v>0</v>
      </c>
      <c r="F637" s="2">
        <v>0</v>
      </c>
      <c r="G637" s="3">
        <f t="shared" si="18"/>
        <v>7546992.2972400002</v>
      </c>
      <c r="H637" s="3">
        <f t="shared" si="19"/>
        <v>0.60000000009313226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3852207.46</v>
      </c>
      <c r="D638" s="2">
        <f>'PR-RAS'!E644</f>
        <v>4017461.29</v>
      </c>
      <c r="E638" s="2">
        <v>0</v>
      </c>
      <c r="F638" s="2">
        <v>0</v>
      </c>
      <c r="G638" s="3">
        <f t="shared" si="18"/>
        <v>7572101.8354799999</v>
      </c>
      <c r="H638" s="3">
        <f t="shared" si="19"/>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27.029999999795109</v>
      </c>
      <c r="D640" s="2">
        <f>'PR-RAS'!E646</f>
        <v>10381.459999999963</v>
      </c>
      <c r="E640" s="2">
        <v>0</v>
      </c>
      <c r="F640" s="2">
        <v>0</v>
      </c>
      <c r="G640" s="3">
        <f t="shared" si="18"/>
        <v>13284.778049999823</v>
      </c>
      <c r="H640" s="3">
        <f t="shared" si="19"/>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253.63</v>
      </c>
      <c r="D642" s="2">
        <f>'PR-RAS'!E648</f>
        <v>280.74</v>
      </c>
      <c r="E642" s="2">
        <v>0</v>
      </c>
      <c r="F642" s="2">
        <v>0</v>
      </c>
      <c r="G642" s="3">
        <f t="shared" ref="G642:G705" si="20">(B642/1000)*(C642*1+D642*2)</f>
        <v>522.48550999999998</v>
      </c>
      <c r="H642" s="3">
        <f t="shared" ref="H642:H705" si="21">ABS(C642-ROUND(C642,0))+ABS(D642-ROUND(D642,0))</f>
        <v>0.62999999999999545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280.6599999997951</v>
      </c>
      <c r="D644" s="2">
        <f>'PR-RAS'!E650</f>
        <v>10662.199999999963</v>
      </c>
      <c r="E644" s="2">
        <v>0</v>
      </c>
      <c r="F644" s="2">
        <v>0</v>
      </c>
      <c r="G644" s="3">
        <f t="shared" si="20"/>
        <v>13892.053579999822</v>
      </c>
      <c r="H644" s="3">
        <f t="shared" si="21"/>
        <v>0.54000000016742433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9950.85</v>
      </c>
      <c r="D645" s="2">
        <f>'PR-RAS'!E651</f>
        <v>0</v>
      </c>
      <c r="E645" s="2">
        <v>0</v>
      </c>
      <c r="F645" s="2">
        <v>0</v>
      </c>
      <c r="G645" s="3">
        <f t="shared" si="20"/>
        <v>6408.3474000000006</v>
      </c>
      <c r="H645" s="3">
        <f t="shared" si="21"/>
        <v>0.1499999999996362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3852182.17</v>
      </c>
      <c r="D647" s="2">
        <f>'PR-RAS'!E654</f>
        <v>4007079.9</v>
      </c>
      <c r="E647" s="2">
        <v>0</v>
      </c>
      <c r="F647" s="2">
        <v>0</v>
      </c>
      <c r="G647" s="3">
        <f t="shared" si="20"/>
        <v>7665656.9126199996</v>
      </c>
      <c r="H647" s="3">
        <f t="shared" si="21"/>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3852182.17</v>
      </c>
      <c r="D648" s="2">
        <f>'PR-RAS'!E655</f>
        <v>4007079.9</v>
      </c>
      <c r="E648" s="2">
        <v>0</v>
      </c>
      <c r="F648" s="2">
        <v>0</v>
      </c>
      <c r="G648" s="3">
        <f t="shared" si="20"/>
        <v>7677523.2545899991</v>
      </c>
      <c r="H648" s="3">
        <f t="shared" si="21"/>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20"/>
        <v>5.8500000000000005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20"/>
        <v>5.8680000000000003</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22"/>
        <v>320.04399999999998</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2386.64</v>
      </c>
      <c r="D727" s="2">
        <f>'PR-RAS'!E734</f>
        <v>2386.64</v>
      </c>
      <c r="E727" s="2">
        <v>0</v>
      </c>
      <c r="F727" s="2">
        <v>0</v>
      </c>
      <c r="G727" s="3">
        <f t="shared" si="22"/>
        <v>5198.1019200000001</v>
      </c>
      <c r="H727" s="3">
        <f t="shared" si="23"/>
        <v>0.72000000000025466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657</v>
      </c>
      <c r="E729" s="2">
        <v>0</v>
      </c>
      <c r="F729" s="2">
        <v>0</v>
      </c>
      <c r="G729" s="3">
        <f t="shared" si="22"/>
        <v>956.59199999999998</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26219.360000000001</v>
      </c>
      <c r="D1011" s="7">
        <f>BILANCA!E6</f>
        <v>14251.660000000002</v>
      </c>
      <c r="E1011" s="7">
        <v>0</v>
      </c>
      <c r="F1011" s="7">
        <v>0</v>
      </c>
      <c r="G1011" s="8">
        <f t="shared" ref="G1011:G1074" si="32">B1011/1000*C1011+B1011/500*D1011</f>
        <v>54.722680000000004</v>
      </c>
      <c r="H1011" s="8">
        <f t="shared" si="31"/>
        <v>0.69999999999890861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16268.360000000002</v>
      </c>
      <c r="D1012" s="2">
        <f>BILANCA!E7</f>
        <v>14251.660000000002</v>
      </c>
      <c r="E1012" s="2">
        <v>0</v>
      </c>
      <c r="F1012" s="2">
        <v>0</v>
      </c>
      <c r="G1012" s="3">
        <f t="shared" si="32"/>
        <v>89.543360000000007</v>
      </c>
      <c r="H1012" s="3">
        <f t="shared" si="31"/>
        <v>0.7000000000007276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298.04000000000002</v>
      </c>
      <c r="D1015" s="2">
        <f>BILANCA!E10</f>
        <v>298.04000000000002</v>
      </c>
      <c r="E1015" s="2">
        <v>0</v>
      </c>
      <c r="F1015" s="2">
        <v>0</v>
      </c>
      <c r="G1015" s="3">
        <f t="shared" si="32"/>
        <v>4.470600000000001</v>
      </c>
      <c r="H1015" s="3">
        <f t="shared" si="31"/>
        <v>8.0000000000040927E-2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298.04000000000002</v>
      </c>
      <c r="D1016" s="2">
        <f>BILANCA!E11</f>
        <v>298.04000000000002</v>
      </c>
      <c r="E1016" s="2">
        <v>0</v>
      </c>
      <c r="F1016" s="2">
        <v>0</v>
      </c>
      <c r="G1016" s="3">
        <f t="shared" si="32"/>
        <v>5.3647200000000002</v>
      </c>
      <c r="H1016" s="3">
        <f t="shared" si="31"/>
        <v>8.0000000000040927E-2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16268.360000000002</v>
      </c>
      <c r="D1017" s="2">
        <f>BILANCA!E12</f>
        <v>14251.660000000002</v>
      </c>
      <c r="E1017" s="2">
        <v>0</v>
      </c>
      <c r="F1017" s="2">
        <v>0</v>
      </c>
      <c r="G1017" s="3">
        <f t="shared" si="32"/>
        <v>313.40176000000002</v>
      </c>
      <c r="H1017" s="3">
        <f t="shared" si="31"/>
        <v>0.7000000000007276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3893.3600000000024</v>
      </c>
      <c r="D1024" s="2">
        <f>BILANCA!E19</f>
        <v>4064.1600000000017</v>
      </c>
      <c r="E1024" s="2">
        <v>0</v>
      </c>
      <c r="F1024" s="2">
        <v>0</v>
      </c>
      <c r="G1024" s="3">
        <f t="shared" si="32"/>
        <v>168.30352000000008</v>
      </c>
      <c r="H1024" s="3">
        <f t="shared" si="31"/>
        <v>0.52000000000407454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14312.95</v>
      </c>
      <c r="D1025" s="2">
        <f>BILANCA!E20</f>
        <v>15684.14</v>
      </c>
      <c r="E1025" s="2">
        <v>0</v>
      </c>
      <c r="F1025" s="2">
        <v>0</v>
      </c>
      <c r="G1025" s="3">
        <f t="shared" si="32"/>
        <v>685.21844999999996</v>
      </c>
      <c r="H1025" s="3">
        <f t="shared" si="31"/>
        <v>0.18999999999869033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394.45</v>
      </c>
      <c r="D1026" s="2">
        <f>BILANCA!E21</f>
        <v>394.45</v>
      </c>
      <c r="E1026" s="2">
        <v>0</v>
      </c>
      <c r="F1026" s="2">
        <v>0</v>
      </c>
      <c r="G1026" s="3">
        <f t="shared" si="32"/>
        <v>18.933600000000002</v>
      </c>
      <c r="H1026" s="3">
        <f t="shared" ref="H1026:H1089" si="33">ABS(C1026-ROUND(C1026,0))+ABS(D1026-ROUND(D1026,0))</f>
        <v>0.89999999999997726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1995.82</v>
      </c>
      <c r="D1027" s="2">
        <f>BILANCA!E22</f>
        <v>2855.82</v>
      </c>
      <c r="E1027" s="2">
        <v>0</v>
      </c>
      <c r="F1027" s="2">
        <v>0</v>
      </c>
      <c r="G1027" s="3">
        <f t="shared" si="32"/>
        <v>131.02682000000001</v>
      </c>
      <c r="H1027" s="3">
        <f t="shared" si="33"/>
        <v>0.35999999999989996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182.33</v>
      </c>
      <c r="D1031" s="2">
        <f>BILANCA!E26</f>
        <v>182.33</v>
      </c>
      <c r="E1031" s="2">
        <v>0</v>
      </c>
      <c r="F1031" s="2">
        <v>0</v>
      </c>
      <c r="G1031" s="3">
        <f t="shared" si="32"/>
        <v>11.486790000000003</v>
      </c>
      <c r="H1031" s="3">
        <f t="shared" si="33"/>
        <v>0.66000000000002501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12992.19</v>
      </c>
      <c r="D1033" s="2">
        <f>BILANCA!E28</f>
        <v>15052.58</v>
      </c>
      <c r="E1033" s="2">
        <v>0</v>
      </c>
      <c r="F1033" s="2">
        <v>0</v>
      </c>
      <c r="G1033" s="3">
        <f t="shared" si="32"/>
        <v>991.23905000000002</v>
      </c>
      <c r="H1033" s="3">
        <f t="shared" si="33"/>
        <v>0.61000000000058208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12375</v>
      </c>
      <c r="D1050" s="2">
        <f>BILANCA!E45</f>
        <v>10187.5</v>
      </c>
      <c r="E1050" s="2">
        <v>0</v>
      </c>
      <c r="F1050" s="2">
        <v>0</v>
      </c>
      <c r="G1050" s="3">
        <f t="shared" si="32"/>
        <v>1310</v>
      </c>
      <c r="H1050" s="3">
        <f t="shared" si="33"/>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16500</v>
      </c>
      <c r="D1052" s="2">
        <f>BILANCA!E47</f>
        <v>18437.5</v>
      </c>
      <c r="E1052" s="2">
        <v>0</v>
      </c>
      <c r="F1052" s="2">
        <v>0</v>
      </c>
      <c r="G1052" s="3">
        <f t="shared" si="32"/>
        <v>2241.75</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4125</v>
      </c>
      <c r="D1055" s="2">
        <f>BILANCA!E50</f>
        <v>8250</v>
      </c>
      <c r="E1055" s="2">
        <v>0</v>
      </c>
      <c r="F1055" s="2">
        <v>0</v>
      </c>
      <c r="G1055" s="3">
        <f t="shared" si="32"/>
        <v>928.125</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907.3</v>
      </c>
      <c r="D1059" s="2">
        <f>BILANCA!E54</f>
        <v>907.3</v>
      </c>
      <c r="E1059" s="2">
        <v>0</v>
      </c>
      <c r="F1059" s="2">
        <v>0</v>
      </c>
      <c r="G1059" s="3">
        <f t="shared" si="32"/>
        <v>133.37310000000002</v>
      </c>
      <c r="H1059" s="3">
        <f t="shared" si="33"/>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907.3</v>
      </c>
      <c r="D1060" s="2">
        <f>BILANCA!E55</f>
        <v>907.3</v>
      </c>
      <c r="E1060" s="2">
        <v>0</v>
      </c>
      <c r="F1060" s="2">
        <v>0</v>
      </c>
      <c r="G1060" s="3">
        <f t="shared" si="32"/>
        <v>136.095</v>
      </c>
      <c r="H1060" s="3">
        <f t="shared" si="33"/>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9951</v>
      </c>
      <c r="D1074" s="2">
        <f>BILANCA!E69</f>
        <v>0</v>
      </c>
      <c r="E1074" s="2">
        <v>0</v>
      </c>
      <c r="F1074" s="2">
        <v>0</v>
      </c>
      <c r="G1074" s="3">
        <f t="shared" si="32"/>
        <v>636.86400000000003</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0.15</v>
      </c>
      <c r="D1087" s="2">
        <f>BILANCA!E82</f>
        <v>0</v>
      </c>
      <c r="E1087" s="2">
        <v>0</v>
      </c>
      <c r="F1087" s="2">
        <v>0</v>
      </c>
      <c r="G1087" s="3">
        <f t="shared" si="34"/>
        <v>1.155E-2</v>
      </c>
      <c r="H1087" s="3">
        <f t="shared" si="33"/>
        <v>0.15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0.15</v>
      </c>
      <c r="D1089" s="2">
        <f>BILANCA!E84</f>
        <v>0</v>
      </c>
      <c r="E1089" s="2">
        <v>0</v>
      </c>
      <c r="F1089" s="2">
        <v>0</v>
      </c>
      <c r="G1089" s="3">
        <f t="shared" si="34"/>
        <v>1.1849999999999999E-2</v>
      </c>
      <c r="H1089" s="3">
        <f t="shared" si="33"/>
        <v>0.15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9950.85</v>
      </c>
      <c r="D1176" s="2">
        <f>BILANCA!E171</f>
        <v>0</v>
      </c>
      <c r="E1176" s="2">
        <v>0</v>
      </c>
      <c r="F1176" s="2">
        <v>0</v>
      </c>
      <c r="G1176" s="3">
        <f t="shared" si="36"/>
        <v>1651.8411000000001</v>
      </c>
      <c r="H1176" s="3">
        <f t="shared" si="37"/>
        <v>0.1499999999996362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9950.85</v>
      </c>
      <c r="D1179" s="2">
        <f>BILANCA!E174</f>
        <v>0</v>
      </c>
      <c r="E1179" s="2">
        <v>0</v>
      </c>
      <c r="F1179" s="2">
        <v>0</v>
      </c>
      <c r="G1179" s="3">
        <f t="shared" si="36"/>
        <v>1681.6936500000002</v>
      </c>
      <c r="H1179" s="3">
        <f t="shared" si="37"/>
        <v>0.1499999999996362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26219.360000000001</v>
      </c>
      <c r="D1180" s="2">
        <f>BILANCA!E176</f>
        <v>14251.66</v>
      </c>
      <c r="E1180" s="2">
        <v>0</v>
      </c>
      <c r="F1180" s="2">
        <v>0</v>
      </c>
      <c r="G1180" s="3">
        <f t="shared" si="36"/>
        <v>9302.8556000000008</v>
      </c>
      <c r="H1180" s="3">
        <f t="shared" si="37"/>
        <v>0.7000000000007276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10231.66</v>
      </c>
      <c r="D1181" s="2">
        <f>BILANCA!E177</f>
        <v>10662.2</v>
      </c>
      <c r="E1181" s="2">
        <v>0</v>
      </c>
      <c r="F1181" s="2">
        <v>0</v>
      </c>
      <c r="G1181" s="3">
        <f t="shared" si="36"/>
        <v>5396.0862600000009</v>
      </c>
      <c r="H1181" s="3">
        <f t="shared" si="37"/>
        <v>0.54000000000087311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10231.66</v>
      </c>
      <c r="D1182" s="2">
        <f>BILANCA!E178</f>
        <v>10662.2</v>
      </c>
      <c r="E1182" s="2">
        <v>0</v>
      </c>
      <c r="F1182" s="2">
        <v>0</v>
      </c>
      <c r="G1182" s="3">
        <f t="shared" si="36"/>
        <v>5427.6423199999999</v>
      </c>
      <c r="H1182" s="3">
        <f t="shared" si="37"/>
        <v>0.54000000000087311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9917.01</v>
      </c>
      <c r="D1183" s="2">
        <f>BILANCA!E179</f>
        <v>10423.94</v>
      </c>
      <c r="E1183" s="2">
        <v>0</v>
      </c>
      <c r="F1183" s="2">
        <v>0</v>
      </c>
      <c r="G1183" s="3">
        <f t="shared" si="36"/>
        <v>5322.3259699999999</v>
      </c>
      <c r="H1183" s="3">
        <f t="shared" si="37"/>
        <v>6.9999999999708962E-2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314.64999999999998</v>
      </c>
      <c r="D1184" s="2">
        <f>BILANCA!E180</f>
        <v>238.26</v>
      </c>
      <c r="E1184" s="2">
        <v>0</v>
      </c>
      <c r="F1184" s="2">
        <v>0</v>
      </c>
      <c r="G1184" s="3">
        <f t="shared" si="36"/>
        <v>137.66358</v>
      </c>
      <c r="H1184" s="3">
        <f t="shared" si="37"/>
        <v>0.61000000000001364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15987.7</v>
      </c>
      <c r="D1255" s="2">
        <f>BILANCA!E251</f>
        <v>3589.4599999999991</v>
      </c>
      <c r="E1255" s="2">
        <v>0</v>
      </c>
      <c r="F1255" s="2">
        <v>0</v>
      </c>
      <c r="G1255" s="3">
        <f t="shared" si="38"/>
        <v>5675.821899999999</v>
      </c>
      <c r="H1255" s="3">
        <f t="shared" si="39"/>
        <v>0.75999999999839929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16268.36</v>
      </c>
      <c r="D1256" s="2">
        <f>BILANCA!E252</f>
        <v>14251.66</v>
      </c>
      <c r="E1256" s="2">
        <v>0</v>
      </c>
      <c r="F1256" s="2">
        <v>0</v>
      </c>
      <c r="G1256" s="3">
        <f t="shared" si="38"/>
        <v>11013.833279999999</v>
      </c>
      <c r="H1256" s="3">
        <f t="shared" si="39"/>
        <v>0.7000000000007276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16268.36</v>
      </c>
      <c r="D1257" s="2">
        <f>BILANCA!E253</f>
        <v>14251.66</v>
      </c>
      <c r="E1257" s="2">
        <v>0</v>
      </c>
      <c r="F1257" s="2">
        <v>0</v>
      </c>
      <c r="G1257" s="3">
        <f t="shared" si="38"/>
        <v>11058.604960000001</v>
      </c>
      <c r="H1257" s="3">
        <f t="shared" si="39"/>
        <v>0.7000000000007276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-280.66000000000003</v>
      </c>
      <c r="D1259" s="2">
        <f>BILANCA!E255</f>
        <v>-10662.2</v>
      </c>
      <c r="E1259" s="2">
        <v>0</v>
      </c>
      <c r="F1259" s="2">
        <v>0</v>
      </c>
      <c r="G1259" s="3">
        <f t="shared" si="38"/>
        <v>-5379.6599399999996</v>
      </c>
      <c r="H1259" s="3">
        <f t="shared" si="39"/>
        <v>0.54000000000070258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280.66000000000003</v>
      </c>
      <c r="D1264" s="2">
        <f>BILANCA!E260</f>
        <v>10662.2</v>
      </c>
      <c r="E1264" s="2">
        <v>0</v>
      </c>
      <c r="F1264" s="2">
        <v>0</v>
      </c>
      <c r="G1264" s="3">
        <f t="shared" si="38"/>
        <v>5487.6852400000007</v>
      </c>
      <c r="H1264" s="3">
        <f t="shared" si="39"/>
        <v>0.54000000000070258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280.66000000000003</v>
      </c>
      <c r="D1265" s="2">
        <f>BILANCA!E261</f>
        <v>10662.2</v>
      </c>
      <c r="E1265" s="2">
        <v>0</v>
      </c>
      <c r="F1265" s="2">
        <v>0</v>
      </c>
      <c r="G1265" s="3">
        <f t="shared" si="38"/>
        <v>5509.2903000000006</v>
      </c>
      <c r="H1265" s="3">
        <f t="shared" si="39"/>
        <v>0.54000000000070258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55.2</v>
      </c>
      <c r="E1301" s="2">
        <v>0</v>
      </c>
      <c r="F1301" s="2">
        <v>0</v>
      </c>
      <c r="G1301" s="3">
        <f t="shared" si="40"/>
        <v>32.126399999999997</v>
      </c>
      <c r="H1301" s="3">
        <f t="shared" si="41"/>
        <v>0.20000000000000284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55.2</v>
      </c>
      <c r="E1302" s="2">
        <v>0</v>
      </c>
      <c r="F1302" s="2">
        <v>0</v>
      </c>
      <c r="G1302" s="3">
        <f t="shared" si="40"/>
        <v>32.236800000000002</v>
      </c>
      <c r="H1302" s="3">
        <f t="shared" si="41"/>
        <v>0.20000000000000284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10231.66</v>
      </c>
      <c r="D1340" s="2">
        <f>BILANCA!E337</f>
        <v>10662.2</v>
      </c>
      <c r="E1340" s="2">
        <v>0</v>
      </c>
      <c r="F1340" s="2">
        <v>0</v>
      </c>
      <c r="G1340" s="3">
        <f t="shared" si="42"/>
        <v>10413.499800000001</v>
      </c>
      <c r="H1340" s="3">
        <f t="shared" si="41"/>
        <v>0.54000000000087311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55.2</v>
      </c>
      <c r="E1394" s="2">
        <v>0</v>
      </c>
      <c r="F1394" s="2">
        <v>0</v>
      </c>
      <c r="G1394" s="3">
        <f t="shared" si="42"/>
        <v>42.393600000000006</v>
      </c>
      <c r="H1394" s="3">
        <f t="shared" si="43"/>
        <v>0.20000000000000284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3852207.46</v>
      </c>
      <c r="D1503" s="2">
        <f>'RAS-funkcijski'!E107</f>
        <v>4017461.29</v>
      </c>
      <c r="E1503" s="2">
        <v>0</v>
      </c>
      <c r="F1503" s="2">
        <v>0</v>
      </c>
      <c r="G1503" s="3">
        <f t="shared" si="46"/>
        <v>1224374.3941199998</v>
      </c>
      <c r="H1503" s="3">
        <f t="shared" si="47"/>
        <v>0.75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3852207.46</v>
      </c>
      <c r="D1507" s="2">
        <f>'RAS-funkcijski'!E111</f>
        <v>4017461.29</v>
      </c>
      <c r="E1507" s="2">
        <v>0</v>
      </c>
      <c r="F1507" s="2">
        <v>0</v>
      </c>
      <c r="G1507" s="3">
        <f t="shared" si="46"/>
        <v>1271922.9142799999</v>
      </c>
      <c r="H1507" s="3">
        <f t="shared" si="47"/>
        <v>0.75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3852207.46</v>
      </c>
      <c r="D1537" s="14">
        <f>'RAS-funkcijski'!E141</f>
        <v>4017461.29</v>
      </c>
      <c r="E1537" s="14">
        <v>0</v>
      </c>
      <c r="F1537" s="14">
        <v>0</v>
      </c>
      <c r="G1537" s="15">
        <f t="shared" si="48"/>
        <v>1628536.8154800003</v>
      </c>
      <c r="H1537" s="15">
        <f t="shared" si="47"/>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6325.45</v>
      </c>
      <c r="E1538" s="7">
        <v>0</v>
      </c>
      <c r="F1538" s="7">
        <v>0</v>
      </c>
      <c r="G1538" s="8">
        <f t="shared" si="48"/>
        <v>12.6509</v>
      </c>
      <c r="H1538" s="8">
        <f t="shared" ref="H1538:H1581" si="49">ABS(C1538-ROUND(C1538,0))+ABS(D1538-ROUND(D1538,0))</f>
        <v>0.4499999999998181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6325.45</v>
      </c>
      <c r="E1539" s="2">
        <v>0</v>
      </c>
      <c r="F1539" s="2">
        <v>0</v>
      </c>
      <c r="G1539" s="3">
        <f t="shared" si="48"/>
        <v>25.3018</v>
      </c>
      <c r="H1539" s="3">
        <f t="shared" si="49"/>
        <v>0.4499999999998181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6325.45</v>
      </c>
      <c r="E1540" s="2">
        <v>0</v>
      </c>
      <c r="F1540" s="2">
        <v>0</v>
      </c>
      <c r="G1540" s="3">
        <f t="shared" si="48"/>
        <v>37.9527</v>
      </c>
      <c r="H1540" s="3">
        <f t="shared" si="49"/>
        <v>0.4499999999998181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6325.45</v>
      </c>
      <c r="E1542" s="2">
        <v>0</v>
      </c>
      <c r="F1542" s="2">
        <v>0</v>
      </c>
      <c r="G1542" s="3">
        <f t="shared" si="48"/>
        <v>63.2545</v>
      </c>
      <c r="H1542" s="3">
        <f t="shared" si="49"/>
        <v>0.4499999999998181</v>
      </c>
      <c r="I1542" s="11">
        <f t="shared" si="50"/>
        <v>28.464524999988495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10231.66</v>
      </c>
      <c r="D1582" s="7"/>
      <c r="E1582" s="7">
        <v>0</v>
      </c>
      <c r="F1582" s="7">
        <v>0</v>
      </c>
      <c r="G1582" s="8">
        <f t="shared" ref="G1582:G1613" si="54">B1582/1000*C1582</f>
        <v>10.23166</v>
      </c>
      <c r="H1582" s="8">
        <f t="shared" ref="H1582:H1613" si="55">ABS(C1582-ROUND(C1582,0))</f>
        <v>0.34000000000014552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4007510.52</v>
      </c>
      <c r="D1583" s="2">
        <v>0</v>
      </c>
      <c r="E1583" s="2">
        <v>0</v>
      </c>
      <c r="F1583" s="2">
        <v>0</v>
      </c>
      <c r="G1583" s="3">
        <f t="shared" si="54"/>
        <v>8015.0210400000005</v>
      </c>
      <c r="H1583" s="3">
        <f t="shared" si="55"/>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81.93</v>
      </c>
      <c r="D1584" s="2">
        <v>0</v>
      </c>
      <c r="E1584" s="2">
        <v>0</v>
      </c>
      <c r="F1584" s="2">
        <v>0</v>
      </c>
      <c r="G1584" s="3">
        <f t="shared" si="54"/>
        <v>0.24579000000000004</v>
      </c>
      <c r="H1584" s="3">
        <f t="shared" si="55"/>
        <v>6.9999999999993179E-2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4003119.84</v>
      </c>
      <c r="D1585" s="2">
        <v>0</v>
      </c>
      <c r="E1585" s="2">
        <v>0</v>
      </c>
      <c r="F1585" s="2">
        <v>0</v>
      </c>
      <c r="G1585" s="3">
        <f t="shared" si="54"/>
        <v>16012.479359999999</v>
      </c>
      <c r="H1585" s="3">
        <f t="shared" si="55"/>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121682.45</v>
      </c>
      <c r="D1586" s="2">
        <v>0</v>
      </c>
      <c r="E1586" s="2">
        <v>0</v>
      </c>
      <c r="F1586" s="2">
        <v>0</v>
      </c>
      <c r="G1586" s="3">
        <f t="shared" si="54"/>
        <v>608.41224999999997</v>
      </c>
      <c r="H1586" s="3">
        <f t="shared" si="55"/>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14350.83</v>
      </c>
      <c r="D1587" s="2">
        <v>0</v>
      </c>
      <c r="E1587" s="2">
        <v>0</v>
      </c>
      <c r="F1587" s="2">
        <v>0</v>
      </c>
      <c r="G1587" s="3">
        <f t="shared" si="54"/>
        <v>86.104979999999998</v>
      </c>
      <c r="H1587" s="3">
        <f t="shared" si="55"/>
        <v>0.17000000000007276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3867086.56</v>
      </c>
      <c r="D1592" s="2">
        <v>0</v>
      </c>
      <c r="E1592" s="2">
        <v>0</v>
      </c>
      <c r="F1592" s="2">
        <v>0</v>
      </c>
      <c r="G1592" s="3">
        <f t="shared" si="54"/>
        <v>42537.952160000001</v>
      </c>
      <c r="H1592" s="3">
        <f t="shared" si="55"/>
        <v>0.43999999994412065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4308.75</v>
      </c>
      <c r="D1594" s="2">
        <v>0</v>
      </c>
      <c r="E1594" s="2">
        <v>0</v>
      </c>
      <c r="F1594" s="2">
        <v>0</v>
      </c>
      <c r="G1594" s="3">
        <f t="shared" si="54"/>
        <v>56.013749999999995</v>
      </c>
      <c r="H1594" s="3">
        <f t="shared" si="55"/>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4007079.98</v>
      </c>
      <c r="D1602" s="2">
        <v>0</v>
      </c>
      <c r="E1602" s="2">
        <v>0</v>
      </c>
      <c r="F1602" s="2">
        <v>0</v>
      </c>
      <c r="G1602" s="3">
        <f t="shared" si="54"/>
        <v>84148.679580000011</v>
      </c>
      <c r="H1602" s="3">
        <f t="shared" si="55"/>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150.56</v>
      </c>
      <c r="D1603" s="2">
        <v>0</v>
      </c>
      <c r="E1603" s="2">
        <v>0</v>
      </c>
      <c r="F1603" s="2">
        <v>0</v>
      </c>
      <c r="G1603" s="3">
        <f t="shared" si="54"/>
        <v>3.3123199999999997</v>
      </c>
      <c r="H1603" s="3">
        <f t="shared" si="55"/>
        <v>0.43999999999999773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4002620.67</v>
      </c>
      <c r="D1604" s="2">
        <v>0</v>
      </c>
      <c r="E1604" s="2">
        <v>0</v>
      </c>
      <c r="F1604" s="2">
        <v>0</v>
      </c>
      <c r="G1604" s="3">
        <f t="shared" si="54"/>
        <v>92060.275410000002</v>
      </c>
      <c r="H1604" s="3">
        <f t="shared" si="55"/>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121175.52</v>
      </c>
      <c r="D1605" s="2">
        <v>0</v>
      </c>
      <c r="E1605" s="2">
        <v>0</v>
      </c>
      <c r="F1605" s="2">
        <v>0</v>
      </c>
      <c r="G1605" s="3">
        <f t="shared" si="54"/>
        <v>2908.2124800000001</v>
      </c>
      <c r="H1605" s="3">
        <f t="shared" si="55"/>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14358.59</v>
      </c>
      <c r="D1606" s="2">
        <v>0</v>
      </c>
      <c r="E1606" s="2">
        <v>0</v>
      </c>
      <c r="F1606" s="2">
        <v>0</v>
      </c>
      <c r="G1606" s="3">
        <f t="shared" si="54"/>
        <v>358.96475000000004</v>
      </c>
      <c r="H1606" s="3">
        <f t="shared" si="55"/>
        <v>0.40999999999985448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3867086.56</v>
      </c>
      <c r="D1611" s="2">
        <v>0</v>
      </c>
      <c r="E1611" s="2">
        <v>0</v>
      </c>
      <c r="F1611" s="2">
        <v>0</v>
      </c>
      <c r="G1611" s="3">
        <f t="shared" si="54"/>
        <v>116012.5968</v>
      </c>
      <c r="H1611" s="3">
        <f t="shared" si="55"/>
        <v>0.43999999994412065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4308.75</v>
      </c>
      <c r="D1613" s="2">
        <v>0</v>
      </c>
      <c r="E1613" s="2">
        <v>0</v>
      </c>
      <c r="F1613" s="2">
        <v>0</v>
      </c>
      <c r="G1613" s="3">
        <f t="shared" si="54"/>
        <v>137.88</v>
      </c>
      <c r="H1613" s="3">
        <f t="shared" si="55"/>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10662.200000000186</v>
      </c>
      <c r="D1621" s="2">
        <v>0</v>
      </c>
      <c r="E1621" s="2">
        <v>0</v>
      </c>
      <c r="F1621" s="2">
        <v>0</v>
      </c>
      <c r="G1621" s="3">
        <f t="shared" si="56"/>
        <v>426.48800000000745</v>
      </c>
      <c r="H1621" s="3">
        <f t="shared" si="57"/>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10662.2</v>
      </c>
      <c r="D1681" s="2">
        <v>0</v>
      </c>
      <c r="E1681" s="2">
        <v>0</v>
      </c>
      <c r="F1681" s="2">
        <v>0</v>
      </c>
      <c r="G1681" s="3">
        <f t="shared" si="60"/>
        <v>1066.22</v>
      </c>
      <c r="H1681" s="3">
        <f t="shared" si="61"/>
        <v>0.2000000000007276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10662.2</v>
      </c>
      <c r="D1683" s="2">
        <v>0</v>
      </c>
      <c r="E1683" s="2">
        <v>0</v>
      </c>
      <c r="F1683" s="2">
        <v>0</v>
      </c>
      <c r="G1683" s="3">
        <f t="shared" si="60"/>
        <v>1087.5444</v>
      </c>
      <c r="H1683" s="3">
        <f t="shared" si="61"/>
        <v>0.2000000000007276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48066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3852180.43</v>
      </c>
      <c r="I17" s="275">
        <f>'PR-RAS'!E6</f>
        <v>4007079.83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3851361.46</v>
      </c>
      <c r="I18" s="275">
        <f>'PR-RAS'!E152</f>
        <v>4013152.54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280.6599999997951</v>
      </c>
      <c r="I20" s="275">
        <f>'PR-RAS'!E650</f>
        <v>10662.199999999963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16268.360000000002</v>
      </c>
      <c r="I22" s="275">
        <f>BILANCA!E7</f>
        <v>14251.660000000002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9951</v>
      </c>
      <c r="I23" s="275">
        <f>BILANCA!E69</f>
        <v>0</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10231.66</v>
      </c>
      <c r="I24" s="275">
        <f>BILANCA!E177</f>
        <v>10662.2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15987.7</v>
      </c>
      <c r="I25" s="275">
        <f>BILANCA!E251</f>
        <v>3589.4599999999991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3852207.46</v>
      </c>
      <c r="I31" s="275">
        <f>'RAS-funkcijski'!E141</f>
        <v>4017461.29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6325.45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10231.66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10662.200000000186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10662.2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16" sqref="E10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3852180.43</v>
      </c>
      <c r="E6" s="60">
        <f>E7+E43+E49+E82+E106+E125+E134+E140</f>
        <v>4007079.83</v>
      </c>
      <c r="F6" s="45">
        <f t="shared" ref="F6:F69" si="0">IF(D6&lt;&gt;0,IF(E6/D6&gt;=100,"&gt;&gt;100",E6/D6*100),"-")</f>
        <v>104.02108371647587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3852180.43</v>
      </c>
      <c r="E134" s="60">
        <f>E135+E139</f>
        <v>4007079.83</v>
      </c>
      <c r="F134" s="45">
        <f t="shared" ref="F134:F197" si="2">IF(D134&lt;&gt;0,IF(E134/D134&gt;=100,"&gt;&gt;100",E134/D134*100),"-")</f>
        <v>104.02108371647587</v>
      </c>
    </row>
    <row r="135" spans="1:6" ht="24" x14ac:dyDescent="0.2">
      <c r="A135" s="63">
        <v>671</v>
      </c>
      <c r="B135" s="182" t="s">
        <v>273</v>
      </c>
      <c r="C135" s="247" t="s">
        <v>274</v>
      </c>
      <c r="D135" s="60">
        <f>SUM(D136:D138)</f>
        <v>3852180.43</v>
      </c>
      <c r="E135" s="60">
        <f>SUM(E136:E138)</f>
        <v>4007079.83</v>
      </c>
      <c r="F135" s="45">
        <f t="shared" si="2"/>
        <v>104.02108371647587</v>
      </c>
    </row>
    <row r="136" spans="1:6" ht="12.75" customHeight="1" x14ac:dyDescent="0.2">
      <c r="A136" s="63">
        <v>6711</v>
      </c>
      <c r="B136" s="65" t="s">
        <v>275</v>
      </c>
      <c r="C136" s="247" t="s">
        <v>276</v>
      </c>
      <c r="D136" s="194">
        <v>3851334.43</v>
      </c>
      <c r="E136" s="194">
        <v>4002771.08</v>
      </c>
      <c r="F136" s="45">
        <f t="shared" si="2"/>
        <v>103.93205660927242</v>
      </c>
    </row>
    <row r="137" spans="1:6" ht="24" x14ac:dyDescent="0.2">
      <c r="A137" s="63">
        <v>6712</v>
      </c>
      <c r="B137" s="182" t="s">
        <v>277</v>
      </c>
      <c r="C137" s="247" t="s">
        <v>278</v>
      </c>
      <c r="D137" s="194">
        <v>846</v>
      </c>
      <c r="E137" s="194">
        <v>4308.75</v>
      </c>
      <c r="F137" s="45">
        <f t="shared" si="2"/>
        <v>509.30851063829783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3851361.46</v>
      </c>
      <c r="E152" s="60">
        <f>E153+E164+E202+E221+E230+E262+E273</f>
        <v>4013152.54</v>
      </c>
      <c r="F152" s="45">
        <f t="shared" si="2"/>
        <v>104.20088017394245</v>
      </c>
    </row>
    <row r="153" spans="1:6" ht="12.75" customHeight="1" x14ac:dyDescent="0.2">
      <c r="A153" s="63">
        <v>31</v>
      </c>
      <c r="B153" s="64" t="s">
        <v>308</v>
      </c>
      <c r="C153" s="247" t="s">
        <v>309</v>
      </c>
      <c r="D153" s="60">
        <f>D154+D159+D160</f>
        <v>118363.45000000001</v>
      </c>
      <c r="E153" s="60">
        <f>E154+E159+E160</f>
        <v>131599.46</v>
      </c>
      <c r="F153" s="45">
        <f t="shared" si="2"/>
        <v>111.18251453468109</v>
      </c>
    </row>
    <row r="154" spans="1:6" ht="12.75" customHeight="1" x14ac:dyDescent="0.2">
      <c r="A154" s="63">
        <v>311</v>
      </c>
      <c r="B154" s="64" t="s">
        <v>310</v>
      </c>
      <c r="C154" s="247" t="s">
        <v>311</v>
      </c>
      <c r="D154" s="60">
        <f>SUM(D155:D158)</f>
        <v>99332.21</v>
      </c>
      <c r="E154" s="60">
        <f>SUM(E155:E158)</f>
        <v>110266.23</v>
      </c>
      <c r="F154" s="45">
        <f t="shared" si="2"/>
        <v>111.00752716565954</v>
      </c>
    </row>
    <row r="155" spans="1:6" ht="12.75" customHeight="1" x14ac:dyDescent="0.2">
      <c r="A155" s="63">
        <v>3111</v>
      </c>
      <c r="B155" s="64" t="s">
        <v>312</v>
      </c>
      <c r="C155" s="247" t="s">
        <v>313</v>
      </c>
      <c r="D155" s="194">
        <v>99332.21</v>
      </c>
      <c r="E155" s="194">
        <v>110266.23</v>
      </c>
      <c r="F155" s="45">
        <f t="shared" si="2"/>
        <v>111.00752716565954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2641.44</v>
      </c>
      <c r="E159" s="194">
        <v>3139.29</v>
      </c>
      <c r="F159" s="45">
        <f t="shared" si="2"/>
        <v>118.84767399600219</v>
      </c>
    </row>
    <row r="160" spans="1:6" ht="12.75" customHeight="1" x14ac:dyDescent="0.2">
      <c r="A160" s="63">
        <v>313</v>
      </c>
      <c r="B160" s="65" t="s">
        <v>322</v>
      </c>
      <c r="C160" s="247" t="s">
        <v>323</v>
      </c>
      <c r="D160" s="60">
        <f>SUM(D161:D163)</f>
        <v>16389.8</v>
      </c>
      <c r="E160" s="60">
        <f>SUM(E161:E163)</f>
        <v>18193.939999999999</v>
      </c>
      <c r="F160" s="45">
        <f t="shared" si="2"/>
        <v>111.00769991092021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16389.8</v>
      </c>
      <c r="E162" s="194">
        <v>18193.939999999999</v>
      </c>
      <c r="F162" s="45">
        <f t="shared" si="2"/>
        <v>111.00769991092021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6789.7</v>
      </c>
      <c r="E164" s="60">
        <f>E165+E170+E178+E188+E189+E194</f>
        <v>14466.520000000002</v>
      </c>
      <c r="F164" s="45">
        <f t="shared" si="2"/>
        <v>213.06567300469834</v>
      </c>
    </row>
    <row r="165" spans="1:6" ht="12.75" customHeight="1" x14ac:dyDescent="0.2">
      <c r="A165" s="63">
        <v>321</v>
      </c>
      <c r="B165" s="64" t="s">
        <v>332</v>
      </c>
      <c r="C165" s="247" t="s">
        <v>333</v>
      </c>
      <c r="D165" s="60">
        <f>SUM(D166:D169)</f>
        <v>4711.6399999999994</v>
      </c>
      <c r="E165" s="60">
        <f>SUM(E166:E169)</f>
        <v>4658.29</v>
      </c>
      <c r="F165" s="45">
        <f t="shared" si="2"/>
        <v>98.867697871654045</v>
      </c>
    </row>
    <row r="166" spans="1:6" ht="12.75" customHeight="1" x14ac:dyDescent="0.2">
      <c r="A166" s="63">
        <v>3211</v>
      </c>
      <c r="B166" s="64" t="s">
        <v>334</v>
      </c>
      <c r="C166" s="247" t="s">
        <v>335</v>
      </c>
      <c r="D166" s="194">
        <v>2325</v>
      </c>
      <c r="E166" s="194">
        <v>2271.65</v>
      </c>
      <c r="F166" s="45">
        <f t="shared" si="2"/>
        <v>97.705376344086019</v>
      </c>
    </row>
    <row r="167" spans="1:6" ht="12.75" customHeight="1" x14ac:dyDescent="0.2">
      <c r="A167" s="63">
        <v>3212</v>
      </c>
      <c r="B167" s="64" t="s">
        <v>336</v>
      </c>
      <c r="C167" s="247" t="s">
        <v>337</v>
      </c>
      <c r="D167" s="194">
        <v>2386.64</v>
      </c>
      <c r="E167" s="194">
        <v>2386.64</v>
      </c>
      <c r="F167" s="45">
        <f t="shared" si="2"/>
        <v>100</v>
      </c>
    </row>
    <row r="168" spans="1:6" ht="12.75" customHeight="1" x14ac:dyDescent="0.2">
      <c r="A168" s="63">
        <v>3213</v>
      </c>
      <c r="B168" s="64" t="s">
        <v>338</v>
      </c>
      <c r="C168" s="247" t="s">
        <v>339</v>
      </c>
      <c r="D168" s="194">
        <v>0</v>
      </c>
      <c r="E168" s="194">
        <v>0</v>
      </c>
      <c r="F168" s="45" t="str">
        <f t="shared" si="2"/>
        <v>-</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483.16999999999996</v>
      </c>
      <c r="E170" s="60">
        <f>SUM(E171:E177)</f>
        <v>823.5</v>
      </c>
      <c r="F170" s="45">
        <f t="shared" si="2"/>
        <v>170.43690626487574</v>
      </c>
    </row>
    <row r="171" spans="1:6" ht="12.75" customHeight="1" x14ac:dyDescent="0.2">
      <c r="A171" s="63">
        <v>3221</v>
      </c>
      <c r="B171" s="64" t="s">
        <v>344</v>
      </c>
      <c r="C171" s="247" t="s">
        <v>345</v>
      </c>
      <c r="D171" s="194">
        <v>365.84</v>
      </c>
      <c r="E171" s="194">
        <v>823.5</v>
      </c>
      <c r="F171" s="45">
        <f t="shared" si="2"/>
        <v>225.09840367373718</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0</v>
      </c>
      <c r="E174" s="194">
        <v>0</v>
      </c>
      <c r="F174" s="45" t="str">
        <f t="shared" si="2"/>
        <v>-</v>
      </c>
    </row>
    <row r="175" spans="1:6" ht="12.75" customHeight="1" x14ac:dyDescent="0.2">
      <c r="A175" s="63">
        <v>3225</v>
      </c>
      <c r="B175" s="65" t="s">
        <v>352</v>
      </c>
      <c r="C175" s="247" t="s">
        <v>353</v>
      </c>
      <c r="D175" s="194">
        <v>117.33</v>
      </c>
      <c r="E175" s="194">
        <v>0</v>
      </c>
      <c r="F175" s="45">
        <f t="shared" si="2"/>
        <v>0</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1495.51</v>
      </c>
      <c r="E178" s="60">
        <f>SUM(E179:E187)</f>
        <v>8835.130000000001</v>
      </c>
      <c r="F178" s="45">
        <f t="shared" si="2"/>
        <v>590.77705933093068</v>
      </c>
    </row>
    <row r="179" spans="1:6" ht="12.75" customHeight="1" x14ac:dyDescent="0.2">
      <c r="A179" s="63">
        <v>3231</v>
      </c>
      <c r="B179" s="65" t="s">
        <v>360</v>
      </c>
      <c r="C179" s="247" t="s">
        <v>361</v>
      </c>
      <c r="D179" s="194">
        <v>569.30999999999995</v>
      </c>
      <c r="E179" s="194">
        <v>477.55</v>
      </c>
      <c r="F179" s="45">
        <f t="shared" si="2"/>
        <v>83.882243417470278</v>
      </c>
    </row>
    <row r="180" spans="1:6" ht="12.75" customHeight="1" x14ac:dyDescent="0.2">
      <c r="A180" s="63">
        <v>3232</v>
      </c>
      <c r="B180" s="65" t="s">
        <v>362</v>
      </c>
      <c r="C180" s="247" t="s">
        <v>363</v>
      </c>
      <c r="D180" s="194">
        <v>700</v>
      </c>
      <c r="E180" s="194">
        <v>0</v>
      </c>
      <c r="F180" s="45">
        <f t="shared" si="2"/>
        <v>0</v>
      </c>
    </row>
    <row r="181" spans="1:6" ht="12.75" customHeight="1" x14ac:dyDescent="0.2">
      <c r="A181" s="63">
        <v>3233</v>
      </c>
      <c r="B181" s="65" t="s">
        <v>364</v>
      </c>
      <c r="C181" s="247" t="s">
        <v>365</v>
      </c>
      <c r="D181" s="194">
        <v>0</v>
      </c>
      <c r="E181" s="194">
        <v>0</v>
      </c>
      <c r="F181" s="45" t="str">
        <f t="shared" si="2"/>
        <v>-</v>
      </c>
    </row>
    <row r="182" spans="1:6" ht="12.75" customHeight="1" x14ac:dyDescent="0.2">
      <c r="A182" s="63">
        <v>3234</v>
      </c>
      <c r="B182" s="65" t="s">
        <v>366</v>
      </c>
      <c r="C182" s="247" t="s">
        <v>367</v>
      </c>
      <c r="D182" s="194">
        <v>10.75</v>
      </c>
      <c r="E182" s="194">
        <v>52.62</v>
      </c>
      <c r="F182" s="45">
        <f t="shared" si="2"/>
        <v>489.4883720930232</v>
      </c>
    </row>
    <row r="183" spans="1:6" ht="12.75" customHeight="1" x14ac:dyDescent="0.2">
      <c r="A183" s="63">
        <v>3235</v>
      </c>
      <c r="B183" s="64" t="s">
        <v>368</v>
      </c>
      <c r="C183" s="247" t="s">
        <v>369</v>
      </c>
      <c r="D183" s="194">
        <v>195.53</v>
      </c>
      <c r="E183" s="194">
        <v>2470.13</v>
      </c>
      <c r="F183" s="45">
        <f t="shared" si="2"/>
        <v>1263.2997493990692</v>
      </c>
    </row>
    <row r="184" spans="1:6" ht="12.75" customHeight="1" x14ac:dyDescent="0.2">
      <c r="A184" s="63">
        <v>3236</v>
      </c>
      <c r="B184" s="64" t="s">
        <v>370</v>
      </c>
      <c r="C184" s="247" t="s">
        <v>371</v>
      </c>
      <c r="D184" s="194">
        <v>0</v>
      </c>
      <c r="E184" s="194">
        <v>657</v>
      </c>
      <c r="F184" s="45" t="str">
        <f t="shared" si="2"/>
        <v>-</v>
      </c>
    </row>
    <row r="185" spans="1:6" ht="12.75" customHeight="1" x14ac:dyDescent="0.2">
      <c r="A185" s="63">
        <v>3237</v>
      </c>
      <c r="B185" s="64" t="s">
        <v>372</v>
      </c>
      <c r="C185" s="247" t="s">
        <v>373</v>
      </c>
      <c r="D185" s="194">
        <v>0</v>
      </c>
      <c r="E185" s="194">
        <v>0</v>
      </c>
      <c r="F185" s="45" t="str">
        <f t="shared" si="2"/>
        <v>-</v>
      </c>
    </row>
    <row r="186" spans="1:6" ht="12.75" customHeight="1" x14ac:dyDescent="0.2">
      <c r="A186" s="63">
        <v>3238</v>
      </c>
      <c r="B186" s="64" t="s">
        <v>374</v>
      </c>
      <c r="C186" s="247" t="s">
        <v>375</v>
      </c>
      <c r="D186" s="194">
        <v>19.920000000000002</v>
      </c>
      <c r="E186" s="194">
        <v>5177.83</v>
      </c>
      <c r="F186" s="45" t="str">
        <f t="shared" si="2"/>
        <v>&gt;&gt;100</v>
      </c>
    </row>
    <row r="187" spans="1:6" ht="12.75" customHeight="1" x14ac:dyDescent="0.2">
      <c r="A187" s="63">
        <v>3239</v>
      </c>
      <c r="B187" s="64" t="s">
        <v>376</v>
      </c>
      <c r="C187" s="247" t="s">
        <v>377</v>
      </c>
      <c r="D187" s="194">
        <v>0</v>
      </c>
      <c r="E187" s="194">
        <v>0</v>
      </c>
      <c r="F187" s="45" t="str">
        <f t="shared" si="2"/>
        <v>-</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99.38</v>
      </c>
      <c r="E194" s="60">
        <f>SUM(E195:E201)</f>
        <v>149.6</v>
      </c>
      <c r="F194" s="45">
        <f t="shared" si="2"/>
        <v>150.53330650030188</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99.38</v>
      </c>
      <c r="E197" s="194">
        <v>149.6</v>
      </c>
      <c r="F197" s="45">
        <f t="shared" si="2"/>
        <v>150.53330650030188</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0</v>
      </c>
      <c r="E199" s="194">
        <v>0</v>
      </c>
      <c r="F199" s="45" t="str">
        <f t="shared" si="3"/>
        <v>-</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2.19</v>
      </c>
      <c r="E202" s="60">
        <f>E203+E208+E216</f>
        <v>0</v>
      </c>
      <c r="F202" s="45">
        <f t="shared" si="3"/>
        <v>0</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2.19</v>
      </c>
      <c r="E216" s="60">
        <f>SUM(E217:E220)</f>
        <v>0</v>
      </c>
      <c r="F216" s="45">
        <f t="shared" si="3"/>
        <v>0</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2.19</v>
      </c>
      <c r="E219" s="194">
        <v>0</v>
      </c>
      <c r="F219" s="45">
        <f t="shared" si="3"/>
        <v>0</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3726206.12</v>
      </c>
      <c r="E273" s="60">
        <f>E274+E278+E283+E289</f>
        <v>3867086.56</v>
      </c>
      <c r="F273" s="45">
        <f t="shared" si="4"/>
        <v>103.78080104704459</v>
      </c>
    </row>
    <row r="274" spans="1:6" ht="12.75" customHeight="1" x14ac:dyDescent="0.2">
      <c r="A274" s="63">
        <v>381</v>
      </c>
      <c r="B274" s="64" t="s">
        <v>541</v>
      </c>
      <c r="C274" s="247" t="s">
        <v>542</v>
      </c>
      <c r="D274" s="60">
        <f>SUM(D275:D277)</f>
        <v>3726206.12</v>
      </c>
      <c r="E274" s="60">
        <f>SUM(E275:E277)</f>
        <v>3867086.56</v>
      </c>
      <c r="F274" s="45">
        <f t="shared" si="4"/>
        <v>103.78080104704459</v>
      </c>
    </row>
    <row r="275" spans="1:6" ht="12.75" customHeight="1" x14ac:dyDescent="0.2">
      <c r="A275" s="63">
        <v>3811</v>
      </c>
      <c r="B275" s="64" t="s">
        <v>543</v>
      </c>
      <c r="C275" s="247" t="s">
        <v>544</v>
      </c>
      <c r="D275" s="194">
        <v>3726206.12</v>
      </c>
      <c r="E275" s="194">
        <v>3867086.56</v>
      </c>
      <c r="F275" s="45">
        <f t="shared" si="4"/>
        <v>103.78080104704459</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3851361.46</v>
      </c>
      <c r="E299" s="60">
        <f>E152-E297+E298</f>
        <v>4013152.54</v>
      </c>
      <c r="F299" s="45">
        <f t="shared" si="4"/>
        <v>104.20088017394245</v>
      </c>
    </row>
    <row r="300" spans="1:6" ht="12.75" customHeight="1" x14ac:dyDescent="0.2">
      <c r="A300" s="63" t="s">
        <v>582</v>
      </c>
      <c r="B300" s="64" t="s">
        <v>593</v>
      </c>
      <c r="C300" s="247" t="s">
        <v>594</v>
      </c>
      <c r="D300" s="60">
        <f>IF(D6&gt;=D299,D6-D299,0)</f>
        <v>818.97000000020489</v>
      </c>
      <c r="E300" s="60">
        <f>IF(E6&gt;=E299,E6-E299,0)</f>
        <v>0</v>
      </c>
      <c r="F300" s="45">
        <f t="shared" si="4"/>
        <v>0</v>
      </c>
    </row>
    <row r="301" spans="1:6" ht="12.75" customHeight="1" x14ac:dyDescent="0.2">
      <c r="A301" s="63" t="s">
        <v>582</v>
      </c>
      <c r="B301" s="64" t="s">
        <v>595</v>
      </c>
      <c r="C301" s="247" t="s">
        <v>596</v>
      </c>
      <c r="D301" s="60">
        <f>IF(D299&gt;=D6,D299-D6,0)</f>
        <v>0</v>
      </c>
      <c r="E301" s="60">
        <f>IF(E299&gt;=E6,E299-E6,0)</f>
        <v>6072.7099999999627</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253.63</v>
      </c>
      <c r="E303" s="194">
        <v>280.74</v>
      </c>
      <c r="F303" s="45">
        <f t="shared" si="4"/>
        <v>110.68879864369356</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846</v>
      </c>
      <c r="E360" s="60">
        <f>E361+E373+E406+E410+E412</f>
        <v>4308.75</v>
      </c>
      <c r="F360" s="45">
        <f t="shared" si="6"/>
        <v>509.30851063829783</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846</v>
      </c>
      <c r="E373" s="60">
        <f>E374+E379+E388+E393+E398+E401</f>
        <v>4308.75</v>
      </c>
      <c r="F373" s="45">
        <f t="shared" si="7"/>
        <v>509.30851063829783</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846</v>
      </c>
      <c r="E379" s="60">
        <f>SUM(E380:E387)</f>
        <v>2371.25</v>
      </c>
      <c r="F379" s="45">
        <f t="shared" si="7"/>
        <v>280.28959810874704</v>
      </c>
    </row>
    <row r="380" spans="1:6" ht="12.75" customHeight="1" x14ac:dyDescent="0.2">
      <c r="A380" s="63">
        <v>4221</v>
      </c>
      <c r="B380" s="64" t="s">
        <v>648</v>
      </c>
      <c r="C380" s="247" t="s">
        <v>740</v>
      </c>
      <c r="D380" s="194">
        <v>846</v>
      </c>
      <c r="E380" s="194">
        <v>1511.25</v>
      </c>
      <c r="F380" s="45">
        <f t="shared" si="7"/>
        <v>178.63475177304963</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860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1937.5</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1937.5</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846</v>
      </c>
      <c r="E418" s="60">
        <f>IF(E360&gt;=E308,E360-E308,0)</f>
        <v>4308.75</v>
      </c>
      <c r="F418" s="45">
        <f t="shared" si="8"/>
        <v>509.30851063829783</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3852180.43</v>
      </c>
      <c r="E422" s="60">
        <f>E6+E308</f>
        <v>4007079.83</v>
      </c>
      <c r="F422" s="45">
        <f t="shared" si="8"/>
        <v>104.02108371647587</v>
      </c>
    </row>
    <row r="423" spans="1:6" ht="12.75" customHeight="1" x14ac:dyDescent="0.2">
      <c r="A423" s="63" t="s">
        <v>582</v>
      </c>
      <c r="B423" s="64" t="s">
        <v>805</v>
      </c>
      <c r="C423" s="247" t="s">
        <v>806</v>
      </c>
      <c r="D423" s="60">
        <f>D299+D360</f>
        <v>3852207.46</v>
      </c>
      <c r="E423" s="60">
        <f>E299+E360</f>
        <v>4017461.29</v>
      </c>
      <c r="F423" s="45">
        <f t="shared" si="8"/>
        <v>104.28984761895457</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27.029999999795109</v>
      </c>
      <c r="E425" s="60">
        <f>IF(E423&gt;=E422,E423-E422,0)</f>
        <v>10381.459999999963</v>
      </c>
      <c r="F425" s="45" t="str">
        <f t="shared" si="8"/>
        <v>&gt;&gt;100</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253.63</v>
      </c>
      <c r="E427" s="60">
        <f>IF(E303-E302+E420-E419&gt;=0,E303-E302+E420-E419,0)</f>
        <v>280.74</v>
      </c>
      <c r="F427" s="45">
        <f t="shared" si="8"/>
        <v>110.68879864369356</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3852180.43</v>
      </c>
      <c r="E643" s="60">
        <f>E422+E430</f>
        <v>4007079.83</v>
      </c>
      <c r="F643" s="45">
        <f t="shared" si="12"/>
        <v>104.02108371647587</v>
      </c>
    </row>
    <row r="644" spans="1:6" ht="12.75" customHeight="1" x14ac:dyDescent="0.2">
      <c r="A644" s="63" t="s">
        <v>582</v>
      </c>
      <c r="B644" s="64" t="s">
        <v>1238</v>
      </c>
      <c r="C644" s="247" t="s">
        <v>1239</v>
      </c>
      <c r="D644" s="60">
        <f>D423+D535</f>
        <v>3852207.46</v>
      </c>
      <c r="E644" s="60">
        <f>E423+E535</f>
        <v>4017461.29</v>
      </c>
      <c r="F644" s="45">
        <f t="shared" si="12"/>
        <v>104.28984761895457</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27.029999999795109</v>
      </c>
      <c r="E646" s="60">
        <f>IF(E644&gt;=E643,E644-E643,0)</f>
        <v>10381.459999999963</v>
      </c>
      <c r="F646" s="45" t="str">
        <f t="shared" si="12"/>
        <v>&gt;&gt;100</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253.63</v>
      </c>
      <c r="E648" s="60">
        <f>IF(E427-E426+E642-E641&gt;=0,E427-E426+E642-E641,0)</f>
        <v>280.74</v>
      </c>
      <c r="F648" s="45">
        <f t="shared" si="12"/>
        <v>110.68879864369356</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280.6599999997951</v>
      </c>
      <c r="E650" s="60">
        <f>IF(E646+E648-E645-E647&gt;=0,E646+E648-E645-E647,0)</f>
        <v>10662.199999999963</v>
      </c>
      <c r="F650" s="45">
        <f t="shared" si="12"/>
        <v>3798.9738473625548</v>
      </c>
    </row>
    <row r="651" spans="1:6" ht="24" x14ac:dyDescent="0.2">
      <c r="A651" s="249" t="s">
        <v>1252</v>
      </c>
      <c r="B651" s="184" t="s">
        <v>1253</v>
      </c>
      <c r="C651" s="250" t="s">
        <v>1252</v>
      </c>
      <c r="D651" s="196">
        <v>9950.85</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3852182.17</v>
      </c>
      <c r="E654" s="194">
        <v>4007079.9</v>
      </c>
      <c r="F654" s="45">
        <f t="shared" si="13"/>
        <v>104.02103854813282</v>
      </c>
    </row>
    <row r="655" spans="1:6" ht="12.75" customHeight="1" x14ac:dyDescent="0.2">
      <c r="A655" s="63" t="s">
        <v>1259</v>
      </c>
      <c r="B655" s="64" t="s">
        <v>1260</v>
      </c>
      <c r="C655" s="247" t="s">
        <v>1259</v>
      </c>
      <c r="D655" s="194">
        <v>3852182.17</v>
      </c>
      <c r="E655" s="194">
        <v>4007079.9</v>
      </c>
      <c r="F655" s="45">
        <f t="shared" si="13"/>
        <v>104.02103854813282</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3</v>
      </c>
      <c r="E658" s="253">
        <v>3</v>
      </c>
      <c r="F658" s="45">
        <f t="shared" si="13"/>
        <v>100</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3</v>
      </c>
      <c r="E660" s="253">
        <v>3</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441.44</v>
      </c>
      <c r="E733" s="192">
        <v>0</v>
      </c>
      <c r="F733" s="71">
        <f t="shared" si="14"/>
        <v>0</v>
      </c>
    </row>
    <row r="734" spans="1:6" ht="12.75" customHeight="1" x14ac:dyDescent="0.2">
      <c r="A734" s="70">
        <v>32121</v>
      </c>
      <c r="B734" s="65" t="s">
        <v>1398</v>
      </c>
      <c r="C734" s="278" t="s">
        <v>1399</v>
      </c>
      <c r="D734" s="192">
        <v>2386.64</v>
      </c>
      <c r="E734" s="192">
        <v>2386.64</v>
      </c>
      <c r="F734" s="71">
        <f t="shared" si="14"/>
        <v>100</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657</v>
      </c>
      <c r="F736" s="45" t="str">
        <f t="shared" si="14"/>
        <v>-</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c r="E743" s="192">
        <v>0</v>
      </c>
      <c r="F743" s="71" t="str">
        <f t="shared" si="14"/>
        <v>-</v>
      </c>
    </row>
    <row r="744" spans="1:6" ht="12.75" customHeight="1" x14ac:dyDescent="0.2">
      <c r="A744" s="70" t="s">
        <v>1418</v>
      </c>
      <c r="B744" s="65" t="s">
        <v>1419</v>
      </c>
      <c r="C744" s="277" t="s">
        <v>1418</v>
      </c>
      <c r="D744" s="192"/>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99" sqref="E3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26219.360000000001</v>
      </c>
      <c r="E6" s="180">
        <f>E7+E69</f>
        <v>14251.660000000002</v>
      </c>
      <c r="F6" s="181">
        <f t="shared" ref="F6:F37" si="0">IF(D6&gt;0,IF(E6/D6&gt;=100,"&gt;&gt;100",E6/D6*100),"-")</f>
        <v>54.355483886715774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16268.360000000002</v>
      </c>
      <c r="E7" s="79">
        <f>E8+E12+E51+E52+E56+E63</f>
        <v>14251.660000000002</v>
      </c>
      <c r="F7" s="71">
        <f t="shared" si="0"/>
        <v>87.603544549051037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298.04000000000002</v>
      </c>
      <c r="E10" s="192">
        <v>298.04000000000002</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298.04000000000002</v>
      </c>
      <c r="E11" s="192">
        <v>298.04000000000002</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16268.360000000002</v>
      </c>
      <c r="E12" s="79">
        <f>E13+E19+E29+E35+E41+E45</f>
        <v>14251.660000000002</v>
      </c>
      <c r="F12" s="71">
        <f t="shared" si="0"/>
        <v>87.603544549051037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3893.3600000000024</v>
      </c>
      <c r="E19" s="79">
        <f>SUM(E20:E27)-E28</f>
        <v>4064.1600000000017</v>
      </c>
      <c r="F19" s="71">
        <f t="shared" si="0"/>
        <v>104.38695625372428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14312.95</v>
      </c>
      <c r="E20" s="192">
        <v>15684.14</v>
      </c>
      <c r="F20" s="71">
        <f t="shared" si="0"/>
        <v>109.58006560492419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394.45</v>
      </c>
      <c r="E21" s="192">
        <v>394.45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1995.82</v>
      </c>
      <c r="E22" s="192">
        <v>2855.82</v>
      </c>
      <c r="F22" s="71">
        <f t="shared" si="0"/>
        <v>143.09005822168334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182.33</v>
      </c>
      <c r="E26" s="192">
        <v>182.33</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12992.19</v>
      </c>
      <c r="E28" s="192">
        <v>15052.58</v>
      </c>
      <c r="F28" s="71">
        <f t="shared" si="0"/>
        <v>115.85868125389176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12375</v>
      </c>
      <c r="E45" s="79">
        <f>SUM(E46:E49)-E50</f>
        <v>10187.5</v>
      </c>
      <c r="F45" s="71">
        <f t="shared" si="1"/>
        <v>82.323232323232318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16500</v>
      </c>
      <c r="E47" s="192">
        <v>18437.5</v>
      </c>
      <c r="F47" s="71">
        <f t="shared" si="1"/>
        <v>111.74242424242425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4125</v>
      </c>
      <c r="E50" s="192">
        <v>8250</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907.3</v>
      </c>
      <c r="E54" s="192">
        <v>907.3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907.3</v>
      </c>
      <c r="E55" s="192">
        <v>907.3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9951</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0.15</v>
      </c>
      <c r="E82" s="79">
        <f>SUM(E83:E85)-E86+E87</f>
        <v>0</v>
      </c>
      <c r="F82" s="71">
        <f t="shared" si="2"/>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0.15</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9950.85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9950.85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26219.360000000001</v>
      </c>
      <c r="E176" s="79">
        <f>E177+E251</f>
        <v>14251.66</v>
      </c>
      <c r="F176" s="71">
        <f t="shared" ref="F176:F207" si="6">IF(D176&gt;0,IF(E176/D176&gt;=100,"&gt;&gt;100",E176/D176*100),"-")</f>
        <v>54.355483886715774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10231.66</v>
      </c>
      <c r="E177" s="79">
        <f>E178+E197+E203+E219+E247+E248</f>
        <v>10662.2</v>
      </c>
      <c r="F177" s="71">
        <f t="shared" si="6"/>
        <v>104.20791934055667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10231.66</v>
      </c>
      <c r="E178" s="79">
        <f>SUM(E179:E181)+E185+E186+SUM(E194:E196)</f>
        <v>10662.2</v>
      </c>
      <c r="F178" s="71">
        <f t="shared" si="6"/>
        <v>104.20791934055667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9917.01</v>
      </c>
      <c r="E179" s="192">
        <v>10423.94</v>
      </c>
      <c r="F179" s="71">
        <f t="shared" si="6"/>
        <v>105.11172218239166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314.64999999999998</v>
      </c>
      <c r="E180" s="192">
        <v>238.26</v>
      </c>
      <c r="F180" s="71">
        <f t="shared" si="6"/>
        <v>75.722231050373438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15987.7</v>
      </c>
      <c r="E251" s="79">
        <f>+E252+E255-E264+E274+E291</f>
        <v>3589.4599999999991</v>
      </c>
      <c r="F251" s="71">
        <f t="shared" si="8"/>
        <v>22.451384501835779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16268.36</v>
      </c>
      <c r="E252" s="79">
        <f>E253-E254</f>
        <v>14251.66</v>
      </c>
      <c r="F252" s="71">
        <f t="shared" si="8"/>
        <v>87.603544549051037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16268.36</v>
      </c>
      <c r="E253" s="192">
        <v>14251.66</v>
      </c>
      <c r="F253" s="71">
        <f t="shared" si="8"/>
        <v>87.603544549051037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-280.66000000000003</v>
      </c>
      <c r="E255" s="79">
        <f>E256-E260</f>
        <v>-10662.2</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280.66000000000003</v>
      </c>
      <c r="E260" s="79">
        <f>SUM(E261:E263)</f>
        <v>10662.2</v>
      </c>
      <c r="F260" s="71">
        <f t="shared" si="8"/>
        <v>3798.9738473597945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280.66000000000003</v>
      </c>
      <c r="E261" s="192">
        <v>10662.2</v>
      </c>
      <c r="F261" s="71">
        <f t="shared" si="8"/>
        <v>3798.9738473597945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55.2</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55.2</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10231.66</v>
      </c>
      <c r="E337" s="192">
        <v>10662.2</v>
      </c>
      <c r="F337" s="71">
        <f t="shared" si="11"/>
        <v>104.20791934055667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55.2</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2" sqref="D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3852207.46</v>
      </c>
      <c r="E107" s="60">
        <f>SUM(E108:E113)</f>
        <v>4017461.29</v>
      </c>
      <c r="F107" s="45">
        <f t="shared" si="3"/>
        <v>104.28984761895457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3852207.46</v>
      </c>
      <c r="E111" s="194">
        <v>4017461.29</v>
      </c>
      <c r="F111" s="45">
        <f t="shared" si="3"/>
        <v>104.28984761895457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3852207.46</v>
      </c>
      <c r="E141" s="81">
        <f>E5+E22+E28+E35+E75+E82+E89+E107+E114+E129</f>
        <v>4017461.29</v>
      </c>
      <c r="F141" s="61">
        <f t="shared" si="4"/>
        <v>104.28984761895457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6325.45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6325.45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6325.45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6325.45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10231.66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4007510.52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81.93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4003119.84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121682.45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14350.83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3867086.56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4308.75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4007079.98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150.56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4002620.67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121175.52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14358.59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3867086.56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4308.75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10662.200000000186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10662.2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10662.2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48066</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O.K.</v>
      </c>
      <c r="C240" s="91" t="s">
        <v>3552</v>
      </c>
      <c r="D240" s="95"/>
      <c r="E240" s="51">
        <f t="shared" si="13"/>
        <v>0</v>
      </c>
      <c r="F240" s="51">
        <f t="shared" si="14"/>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2026-01-27T13:03:52Z</cp:lastPrinted>
  <dcterms:created xsi:type="dcterms:W3CDTF">2026-01-21T15:59:18Z</dcterms:created>
  <dcterms:modified xsi:type="dcterms:W3CDTF">2026-01-27T13:03:54Z</dcterms:modified>
</cp:coreProperties>
</file>